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管理係長\23～入札関係事務\H23～入札及び契約運営委員会\R7.2.21入札及び契約運営委員会\"/>
    </mc:Choice>
  </mc:AlternateContent>
  <xr:revisionPtr revIDLastSave="0" documentId="13_ncr:1_{6DDB4A85-4AD8-445E-8835-73F28994BA76}" xr6:coauthVersionLast="47" xr6:coauthVersionMax="47" xr10:uidLastSave="{00000000-0000-0000-0000-000000000000}"/>
  <bookViews>
    <workbookView xWindow="0" yWindow="15" windowWidth="18690" windowHeight="14745" xr2:uid="{00000000-000D-0000-FFFF-FFFF00000000}"/>
  </bookViews>
  <sheets>
    <sheet name="別紙１（一般土木・空港）" sheetId="10" r:id="rId1"/>
    <sheet name="リスト" sheetId="11" r:id="rId2"/>
  </sheets>
  <definedNames>
    <definedName name="_xlnm.Print_Area" localSheetId="0">'別紙１（一般土木・空港）'!$A$4:$AI$302</definedName>
    <definedName name="_xlnm.Print_Titles" localSheetId="0">'別紙１（一般土木・空港）'!$4:$9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</workbook>
</file>

<file path=xl/calcChain.xml><?xml version="1.0" encoding="utf-8"?>
<calcChain xmlns="http://schemas.openxmlformats.org/spreadsheetml/2006/main">
  <c r="AG21" i="10" l="1"/>
  <c r="AG22" i="10"/>
  <c r="AF21" i="10"/>
  <c r="AD21" i="10"/>
  <c r="AD22" i="10"/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D83" i="10" s="1"/>
  <c r="D84" i="10" s="1"/>
  <c r="I55" i="10"/>
  <c r="I56" i="10" s="1"/>
  <c r="F68" i="10"/>
  <c r="E69" i="10"/>
  <c r="E70" i="10" s="1"/>
  <c r="M40" i="10"/>
  <c r="L41" i="10"/>
  <c r="L42" i="10" s="1"/>
  <c r="K54" i="10"/>
  <c r="M27" i="10"/>
  <c r="M28" i="10" s="1"/>
  <c r="Q12" i="10"/>
  <c r="Q13" i="10" s="1"/>
  <c r="Q14" i="10" s="1"/>
  <c r="E82" i="10" l="1"/>
  <c r="E83" i="10" s="1"/>
  <c r="E84" i="10" s="1"/>
  <c r="C97" i="10"/>
  <c r="C98" i="10" s="1"/>
  <c r="J55" i="10"/>
  <c r="J56" i="10" s="1"/>
  <c r="G68" i="10"/>
  <c r="F69" i="10"/>
  <c r="F70" i="10" s="1"/>
  <c r="N40" i="10"/>
  <c r="M41" i="10"/>
  <c r="M42" i="10" s="1"/>
  <c r="F82" i="10"/>
  <c r="L54" i="10"/>
  <c r="N27" i="10"/>
  <c r="N28" i="10" s="1"/>
  <c r="R12" i="10"/>
  <c r="R13" i="10" s="1"/>
  <c r="R14" i="10" s="1"/>
  <c r="C94" i="10" l="1"/>
  <c r="C95" i="10"/>
  <c r="D94" i="10"/>
  <c r="C96" i="10" s="1"/>
  <c r="K55" i="10"/>
  <c r="K56" i="10" s="1"/>
  <c r="H68" i="10"/>
  <c r="G69" i="10"/>
  <c r="G70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L55" i="10" l="1"/>
  <c r="L56" i="10" s="1"/>
  <c r="D96" i="10"/>
  <c r="C111" i="10"/>
  <c r="H69" i="10"/>
  <c r="H70" i="10" s="1"/>
  <c r="I68" i="10"/>
  <c r="H82" i="10"/>
  <c r="G83" i="10"/>
  <c r="G84" i="10" s="1"/>
  <c r="O41" i="10"/>
  <c r="O42" i="10" s="1"/>
  <c r="P40" i="10"/>
  <c r="N54" i="10"/>
  <c r="P27" i="10"/>
  <c r="P28" i="10" s="1"/>
  <c r="T12" i="10"/>
  <c r="T13" i="10" s="1"/>
  <c r="T14" i="10" s="1"/>
  <c r="M55" i="10" l="1"/>
  <c r="M56" i="10" s="1"/>
  <c r="D97" i="10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C138" i="10" l="1"/>
  <c r="D138" i="10" s="1"/>
  <c r="G124" i="10"/>
  <c r="F125" i="10"/>
  <c r="F126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C153" i="10" l="1"/>
  <c r="C150" i="10" s="1"/>
  <c r="E138" i="10"/>
  <c r="D139" i="10"/>
  <c r="D140" i="10" s="1"/>
  <c r="C151" i="10"/>
  <c r="C154" i="10"/>
  <c r="D150" i="10"/>
  <c r="C152" i="10" s="1"/>
  <c r="C167" i="10" s="1"/>
  <c r="C168" i="10" s="1"/>
  <c r="H124" i="10"/>
  <c r="G125" i="10"/>
  <c r="G126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E139" i="10" l="1"/>
  <c r="E140" i="10" s="1"/>
  <c r="D152" i="10"/>
  <c r="E152" i="10" s="1"/>
  <c r="D153" i="10"/>
  <c r="D154" i="10" s="1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E153" i="10"/>
  <c r="E154" i="10" s="1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C166" i="10" l="1"/>
  <c r="D166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l="1"/>
  <c r="J125" i="10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l="1"/>
  <c r="AE14" i="10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l="1"/>
  <c r="AG14" i="10" s="1"/>
  <c r="AI13" i="10" s="1"/>
  <c r="AF14" i="10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C209" i="10" l="1"/>
  <c r="C210" i="10" s="1"/>
  <c r="P124" i="10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D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C207" i="10" l="1"/>
  <c r="C206" i="10"/>
  <c r="P125" i="10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8" i="10" s="1"/>
  <c r="AJ48" i="10" s="1"/>
  <c r="AI45" i="10"/>
  <c r="AJ44" i="10" s="1"/>
  <c r="S125" i="10" l="1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5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U125" i="10" l="1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A124" i="10" l="1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90" i="10" s="1"/>
  <c r="AJ90" i="10" s="1"/>
  <c r="AI87" i="10"/>
  <c r="AJ86" i="10" s="1"/>
  <c r="AB124" i="10" l="1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E265" i="10" s="1"/>
  <c r="E266" i="10" s="1"/>
  <c r="C279" i="10"/>
  <c r="C280" i="10" s="1"/>
  <c r="AA138" i="10"/>
  <c r="Z139" i="10"/>
  <c r="Z140" i="10" s="1"/>
  <c r="AD111" i="10"/>
  <c r="AD112" i="10" s="1"/>
  <c r="AE110" i="10"/>
  <c r="AG97" i="10"/>
  <c r="AG98" i="10" s="1"/>
  <c r="AF98" i="10"/>
  <c r="AI97" i="10" s="1"/>
  <c r="F264" i="10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D276" i="10" l="1"/>
  <c r="AD124" i="10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D125" i="10" l="1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C292" i="10" l="1"/>
  <c r="D292" i="10" s="1"/>
  <c r="E292" i="10" s="1"/>
  <c r="F292" i="10" s="1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E293" i="10" l="1"/>
  <c r="E294" i="10" s="1"/>
  <c r="D293" i="10"/>
  <c r="D294" i="10" s="1"/>
  <c r="AG125" i="10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G126" i="10" l="1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AI131" i="10" l="1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G140" i="10" l="1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AI143" i="10" l="1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V222" i="10" l="1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60" i="10" s="1"/>
  <c r="AJ160" i="10" s="1"/>
  <c r="AI157" i="10"/>
  <c r="AJ156" i="10" s="1"/>
  <c r="AA195" i="10"/>
  <c r="AA196" i="10" s="1"/>
  <c r="AB194" i="10"/>
  <c r="AF167" i="10"/>
  <c r="AF168" i="10" s="1"/>
  <c r="AG166" i="10"/>
  <c r="AG167" i="10" l="1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T250" i="10" l="1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I209" i="10" l="1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7" i="10" l="1"/>
  <c r="U6" i="10"/>
  <c r="Y6" i="10" s="1"/>
  <c r="AI19" i="10"/>
  <c r="AJ16" i="10" l="1"/>
  <c r="AI20" i="10"/>
  <c r="AJ20" i="10" l="1"/>
  <c r="AI27" i="10"/>
  <c r="U7" i="10"/>
  <c r="Y7" i="10" s="1"/>
  <c r="AI34" i="10" l="1"/>
  <c r="AG7" i="10" s="1"/>
  <c r="AJ30" i="10"/>
  <c r="AJ34" i="10" l="1"/>
  <c r="AG5" i="10"/>
</calcChain>
</file>

<file path=xl/sharedStrings.xml><?xml version="1.0" encoding="utf-8"?>
<sst xmlns="http://schemas.openxmlformats.org/spreadsheetml/2006/main" count="387" uniqueCount="55">
  <si>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</si>
  <si>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</si>
  <si>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</si>
  <si>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</si>
  <si>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</si>
  <si>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</si>
  <si>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</si>
  <si>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</si>
  <si>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</si>
  <si>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</si>
  <si>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</si>
  <si>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</si>
  <si>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</si>
  <si>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</si>
  <si>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</si>
  <si>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</si>
  <si>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</si>
  <si>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</si>
  <si>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</si>
  <si>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</si>
  <si>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</si>
  <si>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</si>
  <si>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</si>
  <si>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</si>
  <si>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</si>
  <si>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</si>
  <si>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</si>
  <si>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</si>
  <si>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</si>
  <si>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</si>
  <si>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</si>
  <si>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</si>
  <si>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</si>
  <si>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</si>
  <si>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</si>
  <si>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</si>
  <si>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</si>
  <si>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</si>
  <si>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</si>
  <si>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</si>
  <si>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</si>
  <si>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</si>
  <si>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</si>
  <si>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</si>
  <si>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</si>
  <si>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</si>
  <si>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</si>
  <si>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</si>
  <si>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</si>
  <si>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</si>
  <si>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</si>
  <si>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</si>
  <si>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</si>
  <si>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</si>
  <si>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休日取得計画実績表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</si>
</sst>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0" xfId="0" applyNumberFormat="1" applyFont="1">
      <alignment vertical="center"/>
    </xf>
    <xf numFmtId="1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80" fontId="4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4" fontId="4" fillId="0" borderId="0" xfId="0" applyNumberFormat="1" applyFont="1">
      <alignment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55" fontId="4" fillId="0" borderId="9" xfId="0" applyNumberFormat="1" applyFont="1" applyBorder="1" applyAlignment="1">
      <alignment horizontal="center" vertical="center"/>
    </xf>
    <xf numFmtId="55" fontId="4" fillId="0" borderId="10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 shrinkToFit="1"/>
    </xf>
    <xf numFmtId="178" fontId="4" fillId="0" borderId="4" xfId="0" applyNumberFormat="1" applyFont="1" applyBorder="1" applyAlignment="1">
      <alignment horizontal="center" vertical="center"/>
    </xf>
    <xf numFmtId="0" fontId="7" fillId="0" borderId="48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>
      <alignment horizontal="center" vertical="center"/>
    </xf>
    <xf numFmtId="55" fontId="4" fillId="0" borderId="4" xfId="0" applyNumberFormat="1" applyFont="1" applyBorder="1" applyAlignment="1">
      <alignment horizontal="center" vertical="center"/>
    </xf>
    <xf numFmtId="55" fontId="4" fillId="0" borderId="20" xfId="0" applyNumberFormat="1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 shrinkToFit="1"/>
    </xf>
    <xf numFmtId="177" fontId="4" fillId="0" borderId="11" xfId="1" applyNumberFormat="1" applyFont="1" applyFill="1" applyBorder="1" applyAlignment="1" applyProtection="1">
      <alignment horizontal="center"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>
      <alignment horizontal="center" vertical="center"/>
    </xf>
    <xf numFmtId="55" fontId="9" fillId="0" borderId="50" xfId="0" applyNumberFormat="1" applyFont="1" applyBorder="1" applyAlignment="1">
      <alignment horizontal="center" vertical="center"/>
    </xf>
    <xf numFmtId="55" fontId="9" fillId="0" borderId="13" xfId="0" applyNumberFormat="1" applyFont="1" applyBorder="1" applyAlignment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center"/>
    </xf>
    <xf numFmtId="180" fontId="4" fillId="0" borderId="0" xfId="0" applyNumberFormat="1" applyFont="1" applyAlignment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topLeftCell="A65" zoomScale="96" zoomScaleNormal="100" zoomScaleSheetLayoutView="96" workbookViewId="0">
      <selection activeCell="B5" sqref="B5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6.5" style="7" bestFit="1" customWidth="1"/>
    <col min="36" max="16384" width="9" style="9"/>
  </cols>
  <sheetData>
    <row r="4" spans="2:37" ht="19.5" thickBot="1" x14ac:dyDescent="0.2">
      <c r="B4" s="6" t="s">
        <v>54</v>
      </c>
      <c r="M4" s="8"/>
      <c r="AI4" s="10"/>
    </row>
    <row r="5" spans="2:37" ht="13.5" customHeight="1" x14ac:dyDescent="0.15">
      <c r="Q5" s="9"/>
      <c r="S5" s="11"/>
      <c r="T5" s="12"/>
      <c r="U5" s="90" t="s">
        <v>2</v>
      </c>
      <c r="V5" s="91"/>
      <c r="W5" s="90" t="s">
        <v>10</v>
      </c>
      <c r="X5" s="91"/>
      <c r="Y5" s="92" t="s">
        <v>13</v>
      </c>
      <c r="Z5" s="93"/>
      <c r="AB5" s="84" t="s">
        <v>52</v>
      </c>
      <c r="AC5" s="85"/>
      <c r="AD5" s="85"/>
      <c r="AE5" s="85"/>
      <c r="AF5" s="85"/>
      <c r="AG5" s="85" t="str">
        <f>_xlfn.IFS(AG7="達成","達成",Y7&gt;=0.285,"達成",Y7&lt;0.285,"未達成")</f>
        <v>未達成</v>
      </c>
      <c r="AH5" s="88"/>
      <c r="AI5" s="9"/>
    </row>
    <row r="6" spans="2:37" ht="13.5" customHeight="1" thickBot="1" x14ac:dyDescent="0.2">
      <c r="B6" s="94" t="s">
        <v>3</v>
      </c>
      <c r="C6" s="94"/>
      <c r="D6" s="94"/>
      <c r="E6" s="94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R6" s="9"/>
      <c r="S6" s="95" t="s">
        <v>0</v>
      </c>
      <c r="T6" s="96"/>
      <c r="U6" s="97">
        <f>+AI15+AI29+AI43+AI57+AI71+AI85+AI99+AI113+AI127+AI141+AI155+AI169+AI183+AI197+AI211</f>
        <v>396</v>
      </c>
      <c r="V6" s="98"/>
      <c r="W6" s="99">
        <f>+AI16+AI30+AI44+AI58+AI72+AI86+AI100+AI114+AI12+AI142+AI156+AI170+AI184+AI198+AI212</f>
        <v>0</v>
      </c>
      <c r="X6" s="96"/>
      <c r="Y6" s="100">
        <f>ROUNDDOWN(W6/U6,3)</f>
        <v>0</v>
      </c>
      <c r="Z6" s="101"/>
      <c r="AB6" s="86"/>
      <c r="AC6" s="87"/>
      <c r="AD6" s="87"/>
      <c r="AE6" s="87"/>
      <c r="AF6" s="87"/>
      <c r="AG6" s="87"/>
      <c r="AH6" s="89"/>
      <c r="AI6" s="9"/>
      <c r="AJ6" s="13"/>
    </row>
    <row r="7" spans="2:37" ht="13.5" customHeight="1" thickBot="1" x14ac:dyDescent="0.2">
      <c r="B7" s="94" t="s">
        <v>11</v>
      </c>
      <c r="C7" s="94"/>
      <c r="D7" s="94"/>
      <c r="E7" s="94"/>
      <c r="F7" s="7" t="s">
        <v>12</v>
      </c>
      <c r="G7" s="106">
        <v>45717</v>
      </c>
      <c r="H7" s="107"/>
      <c r="I7" s="107"/>
      <c r="J7" s="108"/>
      <c r="R7" s="9"/>
      <c r="S7" s="109" t="s">
        <v>7</v>
      </c>
      <c r="T7" s="110"/>
      <c r="U7" s="111">
        <f>+U6</f>
        <v>396</v>
      </c>
      <c r="V7" s="112"/>
      <c r="W7" s="113">
        <f>+AI18+AI32+AI46+AI60+AI74+AI88+AI102+AI116+AI130+AI144+AI158+AI172+AI186+AI200+AI214</f>
        <v>0</v>
      </c>
      <c r="X7" s="110"/>
      <c r="Y7" s="82">
        <f>ROUNDDOWN(W7/U7,3)</f>
        <v>0</v>
      </c>
      <c r="Z7" s="83"/>
      <c r="AB7" s="84" t="s">
        <v>53</v>
      </c>
      <c r="AC7" s="85"/>
      <c r="AD7" s="85"/>
      <c r="AE7" s="85"/>
      <c r="AF7" s="85"/>
      <c r="AG7" s="85" t="str">
        <f>IF(COUNTIF(AI13:AI302,"NG")&gt;=1,"未達成","達成")</f>
        <v>未達成</v>
      </c>
      <c r="AH7" s="88"/>
      <c r="AI7" s="14"/>
      <c r="AK7" s="13"/>
    </row>
    <row r="8" spans="2:37" ht="13.5" customHeight="1" thickBot="1" x14ac:dyDescent="0.2">
      <c r="B8" s="102" t="s">
        <v>14</v>
      </c>
      <c r="C8" s="102"/>
      <c r="D8" s="102"/>
      <c r="E8" s="102"/>
      <c r="F8" s="7" t="s">
        <v>12</v>
      </c>
      <c r="G8" s="103">
        <v>46112</v>
      </c>
      <c r="H8" s="103"/>
      <c r="I8" s="103"/>
      <c r="J8" s="103"/>
      <c r="L8" s="104" t="s">
        <v>1</v>
      </c>
      <c r="M8" s="104"/>
      <c r="N8" s="104"/>
      <c r="O8" s="7" t="s">
        <v>12</v>
      </c>
      <c r="P8" s="94">
        <f>+G8-G7+1</f>
        <v>396</v>
      </c>
      <c r="Q8" s="105"/>
      <c r="R8" s="105"/>
      <c r="AA8" s="15"/>
      <c r="AB8" s="86"/>
      <c r="AC8" s="87"/>
      <c r="AD8" s="87"/>
      <c r="AE8" s="87"/>
      <c r="AF8" s="87"/>
      <c r="AG8" s="87"/>
      <c r="AH8" s="89"/>
      <c r="AI8" s="14"/>
      <c r="AK8" s="13"/>
    </row>
    <row r="9" spans="2:37" ht="18" customHeight="1" x14ac:dyDescent="0.15">
      <c r="B9" s="16"/>
      <c r="C9" s="16"/>
      <c r="D9" s="16"/>
      <c r="E9" s="16"/>
      <c r="G9" s="17"/>
      <c r="H9" s="17"/>
      <c r="I9" s="17"/>
      <c r="J9" s="17"/>
      <c r="K9" s="18"/>
      <c r="L9" s="19"/>
      <c r="M9" s="19"/>
      <c r="N9" s="19"/>
      <c r="P9" s="20"/>
      <c r="Q9" s="20"/>
      <c r="R9" s="20"/>
      <c r="AA9" s="15"/>
      <c r="AB9" s="21"/>
      <c r="AC9" s="21"/>
      <c r="AD9" s="21"/>
      <c r="AE9" s="21"/>
      <c r="AF9" s="21"/>
      <c r="AG9" s="21"/>
      <c r="AH9" s="21"/>
      <c r="AI9" s="14"/>
      <c r="AK9" s="13"/>
    </row>
    <row r="10" spans="2:37" ht="13.5" hidden="1" customHeight="1" x14ac:dyDescent="0.15">
      <c r="C10" s="9">
        <f>YEAR(G7)</f>
        <v>2025</v>
      </c>
      <c r="D10" s="9">
        <f>MONTH(G7)</f>
        <v>3</v>
      </c>
      <c r="E10" s="9"/>
      <c r="F10" s="22">
        <f>DATE(C10,D10,1)</f>
        <v>45717</v>
      </c>
    </row>
    <row r="11" spans="2:37" ht="13.5" customHeight="1" x14ac:dyDescent="0.15">
      <c r="B11" s="63" t="s">
        <v>50</v>
      </c>
      <c r="C11" s="80">
        <f>C12</f>
        <v>45717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1"/>
    </row>
    <row r="12" spans="2:37" hidden="1" x14ac:dyDescent="0.15">
      <c r="B12" s="32"/>
      <c r="C12" s="23">
        <f>DATE($C10,$D10,1)</f>
        <v>45717</v>
      </c>
      <c r="D12" s="24">
        <f>C12+1</f>
        <v>45718</v>
      </c>
      <c r="E12" s="24">
        <f t="shared" ref="E12:AG12" si="0">D12+1</f>
        <v>45719</v>
      </c>
      <c r="F12" s="24">
        <f t="shared" si="0"/>
        <v>45720</v>
      </c>
      <c r="G12" s="24">
        <f t="shared" si="0"/>
        <v>45721</v>
      </c>
      <c r="H12" s="24">
        <f t="shared" si="0"/>
        <v>45722</v>
      </c>
      <c r="I12" s="24">
        <f t="shared" si="0"/>
        <v>45723</v>
      </c>
      <c r="J12" s="24">
        <f t="shared" si="0"/>
        <v>45724</v>
      </c>
      <c r="K12" s="24">
        <f t="shared" si="0"/>
        <v>45725</v>
      </c>
      <c r="L12" s="24">
        <f t="shared" si="0"/>
        <v>45726</v>
      </c>
      <c r="M12" s="24">
        <f t="shared" si="0"/>
        <v>45727</v>
      </c>
      <c r="N12" s="24">
        <f t="shared" si="0"/>
        <v>45728</v>
      </c>
      <c r="O12" s="24">
        <f t="shared" si="0"/>
        <v>45729</v>
      </c>
      <c r="P12" s="24">
        <f t="shared" si="0"/>
        <v>45730</v>
      </c>
      <c r="Q12" s="24">
        <f t="shared" si="0"/>
        <v>45731</v>
      </c>
      <c r="R12" s="24">
        <f t="shared" si="0"/>
        <v>45732</v>
      </c>
      <c r="S12" s="24">
        <f t="shared" si="0"/>
        <v>45733</v>
      </c>
      <c r="T12" s="24">
        <f t="shared" si="0"/>
        <v>45734</v>
      </c>
      <c r="U12" s="24">
        <f t="shared" si="0"/>
        <v>45735</v>
      </c>
      <c r="V12" s="24">
        <f t="shared" si="0"/>
        <v>45736</v>
      </c>
      <c r="W12" s="24">
        <f t="shared" si="0"/>
        <v>45737</v>
      </c>
      <c r="X12" s="24">
        <f t="shared" si="0"/>
        <v>45738</v>
      </c>
      <c r="Y12" s="24">
        <f t="shared" si="0"/>
        <v>45739</v>
      </c>
      <c r="Z12" s="24">
        <f t="shared" si="0"/>
        <v>45740</v>
      </c>
      <c r="AA12" s="24">
        <f t="shared" si="0"/>
        <v>45741</v>
      </c>
      <c r="AB12" s="24">
        <f t="shared" si="0"/>
        <v>45742</v>
      </c>
      <c r="AC12" s="24">
        <f t="shared" si="0"/>
        <v>45743</v>
      </c>
      <c r="AD12" s="24">
        <f t="shared" si="0"/>
        <v>45744</v>
      </c>
      <c r="AE12" s="24">
        <f t="shared" si="0"/>
        <v>45745</v>
      </c>
      <c r="AF12" s="24">
        <f t="shared" si="0"/>
        <v>45746</v>
      </c>
      <c r="AG12" s="24">
        <f t="shared" si="0"/>
        <v>45747</v>
      </c>
      <c r="AH12" s="25"/>
      <c r="AI12" s="26"/>
    </row>
    <row r="13" spans="2:37" x14ac:dyDescent="0.15">
      <c r="B13" s="32" t="s">
        <v>20</v>
      </c>
      <c r="C13" s="28">
        <f>IF(C12&gt;=G7,C12,"")</f>
        <v>45717</v>
      </c>
      <c r="D13" s="29">
        <f>IF(D12&lt;$G7,"",IF(C12=EOMONTH(DATE($C10,$D10,1),0),"",IF(C12="","",C12+1)))</f>
        <v>45718</v>
      </c>
      <c r="E13" s="29">
        <f t="shared" ref="E13:O13" si="1">IF(E12&lt;$G7,"",IF(D12=EOMONTH(DATE($C10,$D10,1),0),"",IF(D12="","",D12+1)))</f>
        <v>45719</v>
      </c>
      <c r="F13" s="29">
        <f t="shared" si="1"/>
        <v>45720</v>
      </c>
      <c r="G13" s="29">
        <f t="shared" si="1"/>
        <v>45721</v>
      </c>
      <c r="H13" s="29">
        <f t="shared" si="1"/>
        <v>45722</v>
      </c>
      <c r="I13" s="29">
        <f t="shared" si="1"/>
        <v>45723</v>
      </c>
      <c r="J13" s="29">
        <f t="shared" si="1"/>
        <v>45724</v>
      </c>
      <c r="K13" s="29">
        <f t="shared" si="1"/>
        <v>45725</v>
      </c>
      <c r="L13" s="29">
        <f>IF(L12&lt;$G7,"",IF(K12=EOMONTH(DATE($C10,$D10,1),0),"",IF(K12="","",K12+1)))</f>
        <v>45726</v>
      </c>
      <c r="M13" s="29">
        <f>IF(M12&lt;$G7,"",IF(L12=EOMONTH(DATE($C10,$D10,1),0),"",IF(L12="","",L12+1)))</f>
        <v>45727</v>
      </c>
      <c r="N13" s="29">
        <f t="shared" si="1"/>
        <v>45728</v>
      </c>
      <c r="O13" s="29">
        <f t="shared" si="1"/>
        <v>45729</v>
      </c>
      <c r="P13" s="29">
        <f t="shared" ref="P13" si="2">IF(P12&lt;$G7,"",IF(O12=EOMONTH(DATE($C10,$D10,1),0),"",IF(O12="","",O12+1)))</f>
        <v>45730</v>
      </c>
      <c r="Q13" s="29">
        <f t="shared" ref="Q13" si="3">IF(Q12&lt;$G7,"",IF(P12=EOMONTH(DATE($C10,$D10,1),0),"",IF(P12="","",P12+1)))</f>
        <v>45731</v>
      </c>
      <c r="R13" s="29">
        <f t="shared" ref="R13" si="4">IF(R12&lt;$G7,"",IF(Q12=EOMONTH(DATE($C10,$D10,1),0),"",IF(Q12="","",Q12+1)))</f>
        <v>45732</v>
      </c>
      <c r="S13" s="29">
        <f t="shared" ref="S13" si="5">IF(S12&lt;$G7,"",IF(R12=EOMONTH(DATE($C10,$D10,1),0),"",IF(R12="","",R12+1)))</f>
        <v>45733</v>
      </c>
      <c r="T13" s="29">
        <f t="shared" ref="T13" si="6">IF(T12&lt;$G7,"",IF(S12=EOMONTH(DATE($C10,$D10,1),0),"",IF(S12="","",S12+1)))</f>
        <v>45734</v>
      </c>
      <c r="U13" s="29">
        <f t="shared" ref="U13" si="7">IF(U12&lt;$G7,"",IF(T12=EOMONTH(DATE($C10,$D10,1),0),"",IF(T12="","",T12+1)))</f>
        <v>45735</v>
      </c>
      <c r="V13" s="29">
        <f t="shared" ref="V13" si="8">IF(V12&lt;$G7,"",IF(U12=EOMONTH(DATE($C10,$D10,1),0),"",IF(U12="","",U12+1)))</f>
        <v>45736</v>
      </c>
      <c r="W13" s="29">
        <f t="shared" ref="W13" si="9">IF(W12&lt;$G7,"",IF(V12=EOMONTH(DATE($C10,$D10,1),0),"",IF(V12="","",V12+1)))</f>
        <v>45737</v>
      </c>
      <c r="X13" s="29">
        <f t="shared" ref="X13" si="10">IF(X12&lt;$G7,"",IF(W12=EOMONTH(DATE($C10,$D10,1),0),"",IF(W12="","",W12+1)))</f>
        <v>45738</v>
      </c>
      <c r="Y13" s="29">
        <f t="shared" ref="Y13" si="11">IF(Y12&lt;$G7,"",IF(X12=EOMONTH(DATE($C10,$D10,1),0),"",IF(X12="","",X12+1)))</f>
        <v>45739</v>
      </c>
      <c r="Z13" s="29">
        <f t="shared" ref="Z13" si="12">IF(Z12&lt;$G7,"",IF(Y12=EOMONTH(DATE($C10,$D10,1),0),"",IF(Y12="","",Y12+1)))</f>
        <v>45740</v>
      </c>
      <c r="AA13" s="29">
        <f t="shared" ref="AA13" si="13">IF(AA12&lt;$G7,"",IF(Z12=EOMONTH(DATE($C10,$D10,1),0),"",IF(Z12="","",Z12+1)))</f>
        <v>45741</v>
      </c>
      <c r="AB13" s="29">
        <f t="shared" ref="AB13" si="14">IF(AB12&lt;$G7,"",IF(AA12=EOMONTH(DATE($C10,$D10,1),0),"",IF(AA12="","",AA12+1)))</f>
        <v>45742</v>
      </c>
      <c r="AC13" s="29">
        <f t="shared" ref="AC13" si="15">IF(AC12&lt;$G7,"",IF(AB12=EOMONTH(DATE($C10,$D10,1),0),"",IF(AB12="","",AB12+1)))</f>
        <v>45743</v>
      </c>
      <c r="AD13" s="29">
        <f t="shared" ref="AD13" si="16">IF(AD12&lt;$G7,"",IF(AC12=EOMONTH(DATE($C10,$D10,1),0),"",IF(AC12="","",AC12+1)))</f>
        <v>45744</v>
      </c>
      <c r="AE13" s="29">
        <f>IF(AE12&gt;$G$8,"",IF(AD13=EOMONTH(DATE($C10,$D10,1),0),"",IF(AD13="","",AD13+1)))</f>
        <v>45745</v>
      </c>
      <c r="AF13" s="29">
        <f t="shared" ref="AF13" si="17">IF(AF12&gt;$G$8,"",IF(AE13=EOMONTH(DATE($C10,$D10,1),0),"",IF(AE13="","",AE13+1)))</f>
        <v>45746</v>
      </c>
      <c r="AG13" s="29">
        <f t="shared" ref="AG13" si="18">IF(AG12&gt;$G$8,"",IF(AF13=EOMONTH(DATE($C10,$D10,1),0),"",IF(AF13="","",AF13+1)))</f>
        <v>45747</v>
      </c>
      <c r="AH13" s="30" t="s">
        <v>21</v>
      </c>
      <c r="AI13" s="31">
        <f>+COUNTIFS(C14:AG14,"土",C18:AG18,"")+COUNTIFS(C14:AG14,"日",C18:AG18,"")</f>
        <v>10</v>
      </c>
    </row>
    <row r="14" spans="2:37" x14ac:dyDescent="0.15">
      <c r="B14" s="32" t="s">
        <v>5</v>
      </c>
      <c r="C14" s="33" t="str">
        <f>IFERROR(TEXT(WEEKDAY(+C13),"aaa"),"")</f>
        <v>土</v>
      </c>
      <c r="D14" s="33" t="str">
        <f t="shared" ref="D14:AG14" si="19">IFERROR(TEXT(WEEKDAY(+D13),"aaa"),"")</f>
        <v>日</v>
      </c>
      <c r="E14" s="33" t="str">
        <f t="shared" si="19"/>
        <v>月</v>
      </c>
      <c r="F14" s="33" t="str">
        <f t="shared" si="19"/>
        <v>火</v>
      </c>
      <c r="G14" s="33" t="str">
        <f t="shared" si="19"/>
        <v>水</v>
      </c>
      <c r="H14" s="33" t="str">
        <f t="shared" si="19"/>
        <v>木</v>
      </c>
      <c r="I14" s="33" t="str">
        <f t="shared" si="19"/>
        <v>金</v>
      </c>
      <c r="J14" s="33" t="str">
        <f t="shared" si="19"/>
        <v>土</v>
      </c>
      <c r="K14" s="33" t="str">
        <f t="shared" si="19"/>
        <v>日</v>
      </c>
      <c r="L14" s="33" t="str">
        <f t="shared" si="19"/>
        <v>月</v>
      </c>
      <c r="M14" s="33" t="str">
        <f t="shared" si="19"/>
        <v>火</v>
      </c>
      <c r="N14" s="33" t="str">
        <f t="shared" si="19"/>
        <v>水</v>
      </c>
      <c r="O14" s="33" t="str">
        <f t="shared" si="19"/>
        <v>木</v>
      </c>
      <c r="P14" s="33" t="str">
        <f t="shared" si="19"/>
        <v>金</v>
      </c>
      <c r="Q14" s="33" t="str">
        <f t="shared" si="19"/>
        <v>土</v>
      </c>
      <c r="R14" s="33" t="str">
        <f t="shared" si="19"/>
        <v>日</v>
      </c>
      <c r="S14" s="33" t="str">
        <f t="shared" si="19"/>
        <v>月</v>
      </c>
      <c r="T14" s="33" t="str">
        <f t="shared" si="19"/>
        <v>火</v>
      </c>
      <c r="U14" s="33" t="str">
        <f t="shared" si="19"/>
        <v>水</v>
      </c>
      <c r="V14" s="33" t="str">
        <f t="shared" si="19"/>
        <v>木</v>
      </c>
      <c r="W14" s="33" t="str">
        <f t="shared" si="19"/>
        <v>金</v>
      </c>
      <c r="X14" s="33" t="str">
        <f t="shared" si="19"/>
        <v>土</v>
      </c>
      <c r="Y14" s="33" t="str">
        <f t="shared" si="19"/>
        <v>日</v>
      </c>
      <c r="Z14" s="33" t="str">
        <f t="shared" si="19"/>
        <v>月</v>
      </c>
      <c r="AA14" s="33" t="str">
        <f t="shared" si="19"/>
        <v>火</v>
      </c>
      <c r="AB14" s="33" t="str">
        <f t="shared" si="19"/>
        <v>水</v>
      </c>
      <c r="AC14" s="33" t="str">
        <f t="shared" si="19"/>
        <v>木</v>
      </c>
      <c r="AD14" s="33" t="str">
        <f t="shared" si="19"/>
        <v>金</v>
      </c>
      <c r="AE14" s="33" t="str">
        <f t="shared" si="19"/>
        <v>土</v>
      </c>
      <c r="AF14" s="33" t="str">
        <f t="shared" si="19"/>
        <v>日</v>
      </c>
      <c r="AG14" s="33" t="str">
        <f t="shared" si="19"/>
        <v>月</v>
      </c>
      <c r="AH14" s="30" t="s">
        <v>16</v>
      </c>
      <c r="AI14" s="31">
        <f>+COUNTIF(C18:AG18,"夏休")+COUNTIF(C18:AG18,"冬休")+COUNTIF(C18:AG18,"中止")</f>
        <v>0</v>
      </c>
    </row>
    <row r="15" spans="2:37" ht="13.5" customHeight="1" x14ac:dyDescent="0.15">
      <c r="B15" s="70" t="s">
        <v>8</v>
      </c>
      <c r="C15" s="11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7"/>
      <c r="AE15" s="64"/>
      <c r="AF15" s="64"/>
      <c r="AG15" s="76"/>
      <c r="AH15" s="34" t="s">
        <v>2</v>
      </c>
      <c r="AI15" s="35">
        <f>COUNT(C13:AG13)-AI14</f>
        <v>31</v>
      </c>
    </row>
    <row r="16" spans="2:37" ht="13.5" customHeight="1" x14ac:dyDescent="0.15">
      <c r="B16" s="71"/>
      <c r="C16" s="11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8"/>
      <c r="AE16" s="65"/>
      <c r="AF16" s="65"/>
      <c r="AG16" s="77"/>
      <c r="AH16" s="34" t="s">
        <v>6</v>
      </c>
      <c r="AI16" s="36">
        <f>+COUNTIF(C19:AG19,"休")</f>
        <v>0</v>
      </c>
      <c r="AJ16" s="37" t="str">
        <f>IF(AI17&gt;0.285,"",IF(AI16&lt;AI13,"←計画日数が足りません",""))</f>
        <v>←計画日数が足りません</v>
      </c>
    </row>
    <row r="17" spans="2:36" ht="13.5" customHeight="1" x14ac:dyDescent="0.15">
      <c r="B17" s="72"/>
      <c r="C17" s="11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9"/>
      <c r="AE17" s="66"/>
      <c r="AF17" s="66"/>
      <c r="AG17" s="78"/>
      <c r="AH17" s="34" t="s">
        <v>9</v>
      </c>
      <c r="AI17" s="38">
        <f>+AI16/AI15</f>
        <v>0</v>
      </c>
    </row>
    <row r="18" spans="2:36" x14ac:dyDescent="0.15">
      <c r="B18" s="39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/>
      <c r="AH18" s="34" t="s">
        <v>10</v>
      </c>
      <c r="AI18" s="36">
        <f>+COUNTIF(C20:AG20,"*休")</f>
        <v>0</v>
      </c>
    </row>
    <row r="19" spans="2:36" x14ac:dyDescent="0.15">
      <c r="B19" s="32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54"/>
      <c r="AH19" s="40" t="s">
        <v>4</v>
      </c>
      <c r="AI19" s="41">
        <f>+AI18/AI15</f>
        <v>0</v>
      </c>
    </row>
    <row r="20" spans="2:36" x14ac:dyDescent="0.15">
      <c r="B20" s="42" t="s">
        <v>7</v>
      </c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7"/>
      <c r="AH20" s="43" t="s">
        <v>18</v>
      </c>
      <c r="AI20" s="44" t="str">
        <f>_xlfn.IFS(AI19&gt;=0.285,"OK",AI13&lt;=AI18,"OK",AI13&gt;AI18,"NG")</f>
        <v>NG</v>
      </c>
      <c r="AJ20" s="37" t="str">
        <f>IF(AI20="NG","←月単位未達成","←月単位達成")</f>
        <v>←月単位未達成</v>
      </c>
    </row>
    <row r="21" spans="2:36" hidden="1" x14ac:dyDescent="0.15">
      <c r="C21" s="53" t="str">
        <f>IF($C18="","通常",C18)</f>
        <v>通常</v>
      </c>
      <c r="D21" s="53" t="str">
        <f t="shared" ref="D21:AE21" si="20">IF(D18="","通常",D18)</f>
        <v>通常</v>
      </c>
      <c r="E21" s="53" t="str">
        <f t="shared" si="20"/>
        <v>通常</v>
      </c>
      <c r="F21" s="53" t="str">
        <f t="shared" si="20"/>
        <v>通常</v>
      </c>
      <c r="G21" s="53" t="str">
        <f t="shared" si="20"/>
        <v>通常</v>
      </c>
      <c r="H21" s="53" t="str">
        <f t="shared" si="20"/>
        <v>通常</v>
      </c>
      <c r="I21" s="53" t="str">
        <f t="shared" si="20"/>
        <v>通常</v>
      </c>
      <c r="J21" s="53" t="str">
        <f t="shared" si="20"/>
        <v>通常</v>
      </c>
      <c r="K21" s="53" t="str">
        <f t="shared" si="20"/>
        <v>通常</v>
      </c>
      <c r="L21" s="53" t="str">
        <f t="shared" si="20"/>
        <v>通常</v>
      </c>
      <c r="M21" s="53" t="str">
        <f t="shared" si="20"/>
        <v>通常</v>
      </c>
      <c r="N21" s="53" t="str">
        <f t="shared" si="20"/>
        <v>通常</v>
      </c>
      <c r="O21" s="53" t="str">
        <f t="shared" si="20"/>
        <v>通常</v>
      </c>
      <c r="P21" s="53" t="str">
        <f t="shared" si="20"/>
        <v>通常</v>
      </c>
      <c r="Q21" s="53" t="str">
        <f t="shared" si="20"/>
        <v>通常</v>
      </c>
      <c r="R21" s="53" t="str">
        <f t="shared" si="20"/>
        <v>通常</v>
      </c>
      <c r="S21" s="53" t="str">
        <f t="shared" si="20"/>
        <v>通常</v>
      </c>
      <c r="T21" s="53" t="str">
        <f t="shared" si="20"/>
        <v>通常</v>
      </c>
      <c r="U21" s="53" t="str">
        <f t="shared" si="20"/>
        <v>通常</v>
      </c>
      <c r="V21" s="53" t="str">
        <f t="shared" si="20"/>
        <v>通常</v>
      </c>
      <c r="W21" s="53" t="str">
        <f t="shared" si="20"/>
        <v>通常</v>
      </c>
      <c r="X21" s="53" t="str">
        <f t="shared" si="20"/>
        <v>通常</v>
      </c>
      <c r="Y21" s="53" t="str">
        <f t="shared" si="20"/>
        <v>通常</v>
      </c>
      <c r="Z21" s="53" t="str">
        <f t="shared" si="20"/>
        <v>通常</v>
      </c>
      <c r="AA21" s="53" t="str">
        <f t="shared" si="20"/>
        <v>通常</v>
      </c>
      <c r="AB21" s="53" t="str">
        <f t="shared" si="20"/>
        <v>通常</v>
      </c>
      <c r="AC21" s="53" t="str">
        <f t="shared" si="20"/>
        <v>通常</v>
      </c>
      <c r="AD21" s="53" t="str">
        <f t="shared" ref="AD21" si="21">IF(AD18="","通常",AD18)</f>
        <v>通常</v>
      </c>
      <c r="AE21" s="53" t="str">
        <f t="shared" si="20"/>
        <v>通常</v>
      </c>
      <c r="AF21" s="53" t="str">
        <f>IF(AF18="","通常",AF18)</f>
        <v>通常</v>
      </c>
      <c r="AG21" s="53" t="str">
        <f>IF(AG18="","通常",AG18)</f>
        <v>通常</v>
      </c>
      <c r="AI21" s="52"/>
      <c r="AJ21" s="37"/>
    </row>
    <row r="22" spans="2:36" hidden="1" x14ac:dyDescent="0.15">
      <c r="C22" s="53" t="str">
        <f>IF(C18="","通常実績",C18)</f>
        <v>通常実績</v>
      </c>
      <c r="D22" s="53" t="str">
        <f t="shared" ref="D22:AF22" si="22">IF(D18="","通常実績",D18)</f>
        <v>通常実績</v>
      </c>
      <c r="E22" s="53" t="str">
        <f t="shared" si="22"/>
        <v>通常実績</v>
      </c>
      <c r="F22" s="53" t="str">
        <f t="shared" si="22"/>
        <v>通常実績</v>
      </c>
      <c r="G22" s="53" t="str">
        <f t="shared" si="22"/>
        <v>通常実績</v>
      </c>
      <c r="H22" s="53" t="str">
        <f t="shared" si="22"/>
        <v>通常実績</v>
      </c>
      <c r="I22" s="53" t="str">
        <f t="shared" si="22"/>
        <v>通常実績</v>
      </c>
      <c r="J22" s="53" t="str">
        <f t="shared" si="22"/>
        <v>通常実績</v>
      </c>
      <c r="K22" s="53" t="str">
        <f t="shared" si="22"/>
        <v>通常実績</v>
      </c>
      <c r="L22" s="53" t="str">
        <f t="shared" si="22"/>
        <v>通常実績</v>
      </c>
      <c r="M22" s="53" t="str">
        <f t="shared" si="22"/>
        <v>通常実績</v>
      </c>
      <c r="N22" s="53" t="str">
        <f t="shared" si="22"/>
        <v>通常実績</v>
      </c>
      <c r="O22" s="53" t="str">
        <f t="shared" si="22"/>
        <v>通常実績</v>
      </c>
      <c r="P22" s="53" t="str">
        <f t="shared" si="22"/>
        <v>通常実績</v>
      </c>
      <c r="Q22" s="53" t="str">
        <f t="shared" si="22"/>
        <v>通常実績</v>
      </c>
      <c r="R22" s="53" t="str">
        <f t="shared" si="22"/>
        <v>通常実績</v>
      </c>
      <c r="S22" s="53" t="str">
        <f t="shared" si="22"/>
        <v>通常実績</v>
      </c>
      <c r="T22" s="53" t="str">
        <f t="shared" si="22"/>
        <v>通常実績</v>
      </c>
      <c r="U22" s="53" t="str">
        <f t="shared" si="22"/>
        <v>通常実績</v>
      </c>
      <c r="V22" s="53" t="str">
        <f t="shared" si="22"/>
        <v>通常実績</v>
      </c>
      <c r="W22" s="53" t="str">
        <f t="shared" si="22"/>
        <v>通常実績</v>
      </c>
      <c r="X22" s="53" t="str">
        <f t="shared" si="22"/>
        <v>通常実績</v>
      </c>
      <c r="Y22" s="53" t="str">
        <f t="shared" si="22"/>
        <v>通常実績</v>
      </c>
      <c r="Z22" s="53" t="str">
        <f t="shared" si="22"/>
        <v>通常実績</v>
      </c>
      <c r="AA22" s="53" t="str">
        <f t="shared" si="22"/>
        <v>通常実績</v>
      </c>
      <c r="AB22" s="53" t="str">
        <f t="shared" si="22"/>
        <v>通常実績</v>
      </c>
      <c r="AC22" s="53" t="str">
        <f t="shared" si="22"/>
        <v>通常実績</v>
      </c>
      <c r="AD22" s="53" t="str">
        <f t="shared" ref="AD22" si="23">IF(AD18="","通常実績",AD18)</f>
        <v>通常実績</v>
      </c>
      <c r="AE22" s="53" t="str">
        <f t="shared" si="22"/>
        <v>通常実績</v>
      </c>
      <c r="AF22" s="53" t="str">
        <f t="shared" si="22"/>
        <v>通常実績</v>
      </c>
      <c r="AG22" s="53" t="str">
        <f t="shared" ref="AG22" si="24">IF(AG18="","通常実績",AG18)</f>
        <v>通常実績</v>
      </c>
      <c r="AI22" s="52"/>
      <c r="AJ22" s="37"/>
    </row>
    <row r="23" spans="2:36" x14ac:dyDescent="0.15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</row>
    <row r="24" spans="2:36" hidden="1" x14ac:dyDescent="0.15">
      <c r="C24" s="7">
        <f>YEAR(C27)</f>
        <v>2025</v>
      </c>
      <c r="D24" s="7">
        <f>MONTH(C27)</f>
        <v>4</v>
      </c>
    </row>
    <row r="25" spans="2:36" x14ac:dyDescent="0.15">
      <c r="B25" s="11" t="s">
        <v>19</v>
      </c>
      <c r="C25" s="79">
        <f>C27</f>
        <v>45748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</row>
    <row r="26" spans="2:36" hidden="1" x14ac:dyDescent="0.15">
      <c r="B26" s="45"/>
      <c r="C26" s="29">
        <f>DATE($C24,$D24,1)</f>
        <v>45748</v>
      </c>
      <c r="D26" s="29">
        <f>C26+1</f>
        <v>45749</v>
      </c>
      <c r="E26" s="29">
        <f t="shared" ref="E26:AG26" si="25">D26+1</f>
        <v>45750</v>
      </c>
      <c r="F26" s="29">
        <f t="shared" si="25"/>
        <v>45751</v>
      </c>
      <c r="G26" s="29">
        <f t="shared" si="25"/>
        <v>45752</v>
      </c>
      <c r="H26" s="29">
        <f t="shared" si="25"/>
        <v>45753</v>
      </c>
      <c r="I26" s="29">
        <f t="shared" si="25"/>
        <v>45754</v>
      </c>
      <c r="J26" s="29">
        <f t="shared" si="25"/>
        <v>45755</v>
      </c>
      <c r="K26" s="29">
        <f t="shared" si="25"/>
        <v>45756</v>
      </c>
      <c r="L26" s="29">
        <f t="shared" si="25"/>
        <v>45757</v>
      </c>
      <c r="M26" s="29">
        <f t="shared" si="25"/>
        <v>45758</v>
      </c>
      <c r="N26" s="29">
        <f t="shared" si="25"/>
        <v>45759</v>
      </c>
      <c r="O26" s="29">
        <f t="shared" si="25"/>
        <v>45760</v>
      </c>
      <c r="P26" s="29">
        <f t="shared" si="25"/>
        <v>45761</v>
      </c>
      <c r="Q26" s="29">
        <f t="shared" si="25"/>
        <v>45762</v>
      </c>
      <c r="R26" s="29">
        <f t="shared" si="25"/>
        <v>45763</v>
      </c>
      <c r="S26" s="29">
        <f t="shared" si="25"/>
        <v>45764</v>
      </c>
      <c r="T26" s="29">
        <f t="shared" si="25"/>
        <v>45765</v>
      </c>
      <c r="U26" s="29">
        <f t="shared" si="25"/>
        <v>45766</v>
      </c>
      <c r="V26" s="29">
        <f t="shared" si="25"/>
        <v>45767</v>
      </c>
      <c r="W26" s="29">
        <f t="shared" si="25"/>
        <v>45768</v>
      </c>
      <c r="X26" s="29">
        <f t="shared" si="25"/>
        <v>45769</v>
      </c>
      <c r="Y26" s="29">
        <f t="shared" si="25"/>
        <v>45770</v>
      </c>
      <c r="Z26" s="29">
        <f t="shared" si="25"/>
        <v>45771</v>
      </c>
      <c r="AA26" s="29">
        <f t="shared" si="25"/>
        <v>45772</v>
      </c>
      <c r="AB26" s="29">
        <f t="shared" si="25"/>
        <v>45773</v>
      </c>
      <c r="AC26" s="29">
        <f t="shared" si="25"/>
        <v>45774</v>
      </c>
      <c r="AD26" s="29">
        <f t="shared" si="25"/>
        <v>45775</v>
      </c>
      <c r="AE26" s="29">
        <f t="shared" si="25"/>
        <v>45776</v>
      </c>
      <c r="AF26" s="29">
        <f t="shared" si="25"/>
        <v>45777</v>
      </c>
      <c r="AG26" s="29">
        <f t="shared" si="25"/>
        <v>45778</v>
      </c>
      <c r="AH26" s="46"/>
      <c r="AI26" s="47"/>
    </row>
    <row r="27" spans="2:36" x14ac:dyDescent="0.15">
      <c r="B27" s="27" t="s">
        <v>20</v>
      </c>
      <c r="C27" s="48">
        <f>IF(EDATE(C12,1)&gt;$G$8,"",EDATE(C12,1))</f>
        <v>45748</v>
      </c>
      <c r="D27" s="29">
        <f>IF(D26&gt;$G$8,"",IF(C27=EOMONTH(DATE($C24,$D24,1),0),"",IF(C27="","",C27+1)))</f>
        <v>45749</v>
      </c>
      <c r="E27" s="29">
        <f t="shared" ref="E27:AG27" si="26">IF(E26&gt;$G$8,"",IF(D27=EOMONTH(DATE($C24,$D24,1),0),"",IF(D27="","",D27+1)))</f>
        <v>45750</v>
      </c>
      <c r="F27" s="29">
        <f t="shared" si="26"/>
        <v>45751</v>
      </c>
      <c r="G27" s="29">
        <f t="shared" si="26"/>
        <v>45752</v>
      </c>
      <c r="H27" s="29">
        <f t="shared" si="26"/>
        <v>45753</v>
      </c>
      <c r="I27" s="29">
        <f t="shared" si="26"/>
        <v>45754</v>
      </c>
      <c r="J27" s="29">
        <f t="shared" si="26"/>
        <v>45755</v>
      </c>
      <c r="K27" s="29">
        <f t="shared" si="26"/>
        <v>45756</v>
      </c>
      <c r="L27" s="29">
        <f t="shared" si="26"/>
        <v>45757</v>
      </c>
      <c r="M27" s="29">
        <f t="shared" si="26"/>
        <v>45758</v>
      </c>
      <c r="N27" s="29">
        <f t="shared" si="26"/>
        <v>45759</v>
      </c>
      <c r="O27" s="29">
        <f t="shared" si="26"/>
        <v>45760</v>
      </c>
      <c r="P27" s="29">
        <f t="shared" si="26"/>
        <v>45761</v>
      </c>
      <c r="Q27" s="29">
        <f t="shared" si="26"/>
        <v>45762</v>
      </c>
      <c r="R27" s="29">
        <f t="shared" si="26"/>
        <v>45763</v>
      </c>
      <c r="S27" s="29">
        <f t="shared" si="26"/>
        <v>45764</v>
      </c>
      <c r="T27" s="29">
        <f t="shared" si="26"/>
        <v>45765</v>
      </c>
      <c r="U27" s="29">
        <f t="shared" si="26"/>
        <v>45766</v>
      </c>
      <c r="V27" s="29">
        <f t="shared" si="26"/>
        <v>45767</v>
      </c>
      <c r="W27" s="29">
        <f t="shared" si="26"/>
        <v>45768</v>
      </c>
      <c r="X27" s="29">
        <f t="shared" si="26"/>
        <v>45769</v>
      </c>
      <c r="Y27" s="29">
        <f t="shared" si="26"/>
        <v>45770</v>
      </c>
      <c r="Z27" s="29">
        <f t="shared" si="26"/>
        <v>45771</v>
      </c>
      <c r="AA27" s="29">
        <f t="shared" si="26"/>
        <v>45772</v>
      </c>
      <c r="AB27" s="29">
        <f t="shared" si="26"/>
        <v>45773</v>
      </c>
      <c r="AC27" s="29">
        <f t="shared" si="26"/>
        <v>45774</v>
      </c>
      <c r="AD27" s="29">
        <f t="shared" si="26"/>
        <v>45775</v>
      </c>
      <c r="AE27" s="29">
        <f t="shared" si="26"/>
        <v>45776</v>
      </c>
      <c r="AF27" s="29">
        <f t="shared" si="26"/>
        <v>45777</v>
      </c>
      <c r="AG27" s="29" t="str">
        <f t="shared" si="26"/>
        <v/>
      </c>
      <c r="AH27" s="30" t="s">
        <v>21</v>
      </c>
      <c r="AI27" s="31">
        <f>+COUNTIFS(C28:AG28,"土",C32:AG32,"")+COUNTIFS(C28:AG28,"日",C32:AG32,"")</f>
        <v>8</v>
      </c>
    </row>
    <row r="28" spans="2:36" x14ac:dyDescent="0.15">
      <c r="B28" s="32" t="s">
        <v>5</v>
      </c>
      <c r="C28" s="33" t="str">
        <f>IFERROR(TEXT(WEEKDAY(+C27),"aaa"),"")</f>
        <v>火</v>
      </c>
      <c r="D28" s="33" t="str">
        <f t="shared" ref="D28:AG28" si="27">IFERROR(TEXT(WEEKDAY(+D27),"aaa"),"")</f>
        <v>水</v>
      </c>
      <c r="E28" s="33" t="str">
        <f t="shared" si="27"/>
        <v>木</v>
      </c>
      <c r="F28" s="33" t="str">
        <f t="shared" si="27"/>
        <v>金</v>
      </c>
      <c r="G28" s="33" t="str">
        <f t="shared" si="27"/>
        <v>土</v>
      </c>
      <c r="H28" s="33" t="str">
        <f t="shared" si="27"/>
        <v>日</v>
      </c>
      <c r="I28" s="33" t="str">
        <f t="shared" si="27"/>
        <v>月</v>
      </c>
      <c r="J28" s="33" t="str">
        <f t="shared" si="27"/>
        <v>火</v>
      </c>
      <c r="K28" s="33" t="str">
        <f t="shared" si="27"/>
        <v>水</v>
      </c>
      <c r="L28" s="33" t="str">
        <f t="shared" si="27"/>
        <v>木</v>
      </c>
      <c r="M28" s="33" t="str">
        <f t="shared" si="27"/>
        <v>金</v>
      </c>
      <c r="N28" s="33" t="str">
        <f t="shared" si="27"/>
        <v>土</v>
      </c>
      <c r="O28" s="33" t="str">
        <f t="shared" si="27"/>
        <v>日</v>
      </c>
      <c r="P28" s="33" t="str">
        <f t="shared" si="27"/>
        <v>月</v>
      </c>
      <c r="Q28" s="33" t="str">
        <f t="shared" si="27"/>
        <v>火</v>
      </c>
      <c r="R28" s="33" t="str">
        <f t="shared" si="27"/>
        <v>水</v>
      </c>
      <c r="S28" s="33" t="str">
        <f t="shared" si="27"/>
        <v>木</v>
      </c>
      <c r="T28" s="33" t="str">
        <f t="shared" si="27"/>
        <v>金</v>
      </c>
      <c r="U28" s="33" t="str">
        <f t="shared" si="27"/>
        <v>土</v>
      </c>
      <c r="V28" s="33" t="str">
        <f t="shared" si="27"/>
        <v>日</v>
      </c>
      <c r="W28" s="33" t="str">
        <f t="shared" si="27"/>
        <v>月</v>
      </c>
      <c r="X28" s="33" t="str">
        <f t="shared" si="27"/>
        <v>火</v>
      </c>
      <c r="Y28" s="33" t="str">
        <f t="shared" si="27"/>
        <v>水</v>
      </c>
      <c r="Z28" s="33" t="str">
        <f t="shared" si="27"/>
        <v>木</v>
      </c>
      <c r="AA28" s="33" t="str">
        <f t="shared" si="27"/>
        <v>金</v>
      </c>
      <c r="AB28" s="33" t="str">
        <f t="shared" si="27"/>
        <v>土</v>
      </c>
      <c r="AC28" s="33" t="str">
        <f t="shared" si="27"/>
        <v>日</v>
      </c>
      <c r="AD28" s="33" t="str">
        <f t="shared" si="27"/>
        <v>月</v>
      </c>
      <c r="AE28" s="33" t="str">
        <f t="shared" si="27"/>
        <v>火</v>
      </c>
      <c r="AF28" s="33" t="str">
        <f t="shared" si="27"/>
        <v>水</v>
      </c>
      <c r="AG28" s="33" t="str">
        <f t="shared" si="27"/>
        <v/>
      </c>
      <c r="AH28" s="30" t="s">
        <v>16</v>
      </c>
      <c r="AI28" s="31">
        <f>+COUNTIF(C32:AG32,"夏休")+COUNTIF(C32:AG32,"冬休")+COUNTIF(C32:AG32,"中止")</f>
        <v>0</v>
      </c>
    </row>
    <row r="29" spans="2:36" ht="13.5" customHeight="1" x14ac:dyDescent="0.15">
      <c r="B29" s="70" t="s">
        <v>8</v>
      </c>
      <c r="C29" s="7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7"/>
      <c r="AE29" s="67"/>
      <c r="AF29" s="64"/>
      <c r="AG29" s="76"/>
      <c r="AH29" s="34" t="s">
        <v>2</v>
      </c>
      <c r="AI29" s="35">
        <f>COUNT(C27:AG27)-AI28</f>
        <v>30</v>
      </c>
    </row>
    <row r="30" spans="2:36" ht="13.5" customHeight="1" x14ac:dyDescent="0.15">
      <c r="B30" s="71"/>
      <c r="C30" s="7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8"/>
      <c r="AE30" s="68"/>
      <c r="AF30" s="65"/>
      <c r="AG30" s="77"/>
      <c r="AH30" s="34" t="s">
        <v>6</v>
      </c>
      <c r="AI30" s="36">
        <f>+COUNTIF(C33:AG33,"休")</f>
        <v>0</v>
      </c>
      <c r="AJ30" s="37" t="str">
        <f>IF(AI31&gt;0.285,"",IF(AI30&lt;AI27,"←計画日数が足りません",""))</f>
        <v>←計画日数が足りません</v>
      </c>
    </row>
    <row r="31" spans="2:36" ht="13.5" customHeight="1" x14ac:dyDescent="0.15">
      <c r="B31" s="72"/>
      <c r="C31" s="7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9"/>
      <c r="AE31" s="69"/>
      <c r="AF31" s="66"/>
      <c r="AG31" s="78"/>
      <c r="AH31" s="34" t="s">
        <v>9</v>
      </c>
      <c r="AI31" s="49">
        <f>+AI30/AI29</f>
        <v>0</v>
      </c>
    </row>
    <row r="32" spans="2:36" x14ac:dyDescent="0.15">
      <c r="B32" s="39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34" t="s">
        <v>10</v>
      </c>
      <c r="AI32" s="36">
        <f>+COUNTIF(C34:AG34,"*休")</f>
        <v>0</v>
      </c>
    </row>
    <row r="33" spans="2:36" x14ac:dyDescent="0.15">
      <c r="B33" s="32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54"/>
      <c r="AH33" s="40" t="s">
        <v>4</v>
      </c>
      <c r="AI33" s="50">
        <f>+AI32/AI29</f>
        <v>0</v>
      </c>
    </row>
    <row r="34" spans="2:36" x14ac:dyDescent="0.15">
      <c r="B34" s="42" t="s">
        <v>7</v>
      </c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7"/>
      <c r="AH34" s="43" t="s">
        <v>18</v>
      </c>
      <c r="AI34" s="44" t="str">
        <f>_xlfn.IFS(AI33&gt;=0.285,"OK",AI27&lt;=AI32,"OK",AI27&gt;AI32,"NG")</f>
        <v>NG</v>
      </c>
      <c r="AJ34" s="37" t="str">
        <f>IF(AI34="NG","←月単位未達成","←月単位達成")</f>
        <v>←月単位未達成</v>
      </c>
    </row>
    <row r="35" spans="2:36" hidden="1" x14ac:dyDescent="0.15">
      <c r="C35" s="53" t="str">
        <f>IF($C32="","通常",C32)</f>
        <v>通常</v>
      </c>
      <c r="D35" s="53" t="str">
        <f t="shared" ref="D35:AG35" si="28">IF(D32="","通常",D32)</f>
        <v>通常</v>
      </c>
      <c r="E35" s="53" t="str">
        <f t="shared" si="28"/>
        <v>通常</v>
      </c>
      <c r="F35" s="53" t="str">
        <f t="shared" si="28"/>
        <v>通常</v>
      </c>
      <c r="G35" s="53" t="str">
        <f t="shared" si="28"/>
        <v>通常</v>
      </c>
      <c r="H35" s="53" t="str">
        <f t="shared" si="28"/>
        <v>通常</v>
      </c>
      <c r="I35" s="53" t="str">
        <f t="shared" si="28"/>
        <v>通常</v>
      </c>
      <c r="J35" s="53" t="str">
        <f t="shared" si="28"/>
        <v>通常</v>
      </c>
      <c r="K35" s="53" t="str">
        <f t="shared" si="28"/>
        <v>通常</v>
      </c>
      <c r="L35" s="53" t="str">
        <f t="shared" si="28"/>
        <v>通常</v>
      </c>
      <c r="M35" s="53" t="str">
        <f t="shared" si="28"/>
        <v>通常</v>
      </c>
      <c r="N35" s="53" t="str">
        <f t="shared" si="28"/>
        <v>通常</v>
      </c>
      <c r="O35" s="53" t="str">
        <f t="shared" si="28"/>
        <v>通常</v>
      </c>
      <c r="P35" s="53" t="str">
        <f t="shared" si="28"/>
        <v>通常</v>
      </c>
      <c r="Q35" s="53" t="str">
        <f t="shared" si="28"/>
        <v>通常</v>
      </c>
      <c r="R35" s="53" t="str">
        <f t="shared" si="28"/>
        <v>通常</v>
      </c>
      <c r="S35" s="53" t="str">
        <f t="shared" si="28"/>
        <v>通常</v>
      </c>
      <c r="T35" s="53" t="str">
        <f t="shared" si="28"/>
        <v>通常</v>
      </c>
      <c r="U35" s="53" t="str">
        <f t="shared" si="28"/>
        <v>通常</v>
      </c>
      <c r="V35" s="53" t="str">
        <f t="shared" si="28"/>
        <v>通常</v>
      </c>
      <c r="W35" s="53" t="str">
        <f t="shared" si="28"/>
        <v>通常</v>
      </c>
      <c r="X35" s="53" t="str">
        <f t="shared" si="28"/>
        <v>通常</v>
      </c>
      <c r="Y35" s="53" t="str">
        <f t="shared" si="28"/>
        <v>通常</v>
      </c>
      <c r="Z35" s="53" t="str">
        <f t="shared" si="28"/>
        <v>通常</v>
      </c>
      <c r="AA35" s="53" t="str">
        <f t="shared" si="28"/>
        <v>通常</v>
      </c>
      <c r="AB35" s="53" t="str">
        <f t="shared" si="28"/>
        <v>通常</v>
      </c>
      <c r="AC35" s="53" t="str">
        <f t="shared" si="28"/>
        <v>通常</v>
      </c>
      <c r="AD35" s="53" t="str">
        <f t="shared" si="28"/>
        <v>通常</v>
      </c>
      <c r="AE35" s="53" t="str">
        <f t="shared" si="28"/>
        <v>通常</v>
      </c>
      <c r="AF35" s="53" t="str">
        <f t="shared" si="28"/>
        <v>通常</v>
      </c>
      <c r="AG35" s="53" t="str">
        <f t="shared" si="28"/>
        <v>通常</v>
      </c>
      <c r="AI35" s="52"/>
      <c r="AJ35" s="37"/>
    </row>
    <row r="36" spans="2:36" hidden="1" x14ac:dyDescent="0.15">
      <c r="C36" s="53" t="str">
        <f>IF(C32="","通常実績",C32)</f>
        <v>通常実績</v>
      </c>
      <c r="D36" s="53" t="str">
        <f t="shared" ref="D36:AG36" si="29">IF(D32="","通常実績",D32)</f>
        <v>通常実績</v>
      </c>
      <c r="E36" s="53" t="str">
        <f t="shared" si="29"/>
        <v>通常実績</v>
      </c>
      <c r="F36" s="53" t="str">
        <f t="shared" si="29"/>
        <v>通常実績</v>
      </c>
      <c r="G36" s="53" t="str">
        <f t="shared" si="29"/>
        <v>通常実績</v>
      </c>
      <c r="H36" s="53" t="str">
        <f t="shared" si="29"/>
        <v>通常実績</v>
      </c>
      <c r="I36" s="53" t="str">
        <f t="shared" si="29"/>
        <v>通常実績</v>
      </c>
      <c r="J36" s="53" t="str">
        <f t="shared" si="29"/>
        <v>通常実績</v>
      </c>
      <c r="K36" s="53" t="str">
        <f t="shared" si="29"/>
        <v>通常実績</v>
      </c>
      <c r="L36" s="53" t="str">
        <f t="shared" si="29"/>
        <v>通常実績</v>
      </c>
      <c r="M36" s="53" t="str">
        <f t="shared" si="29"/>
        <v>通常実績</v>
      </c>
      <c r="N36" s="53" t="str">
        <f t="shared" si="29"/>
        <v>通常実績</v>
      </c>
      <c r="O36" s="53" t="str">
        <f t="shared" si="29"/>
        <v>通常実績</v>
      </c>
      <c r="P36" s="53" t="str">
        <f t="shared" si="29"/>
        <v>通常実績</v>
      </c>
      <c r="Q36" s="53" t="str">
        <f t="shared" si="29"/>
        <v>通常実績</v>
      </c>
      <c r="R36" s="53" t="str">
        <f t="shared" si="29"/>
        <v>通常実績</v>
      </c>
      <c r="S36" s="53" t="str">
        <f t="shared" si="29"/>
        <v>通常実績</v>
      </c>
      <c r="T36" s="53" t="str">
        <f t="shared" si="29"/>
        <v>通常実績</v>
      </c>
      <c r="U36" s="53" t="str">
        <f t="shared" si="29"/>
        <v>通常実績</v>
      </c>
      <c r="V36" s="53" t="str">
        <f t="shared" si="29"/>
        <v>通常実績</v>
      </c>
      <c r="W36" s="53" t="str">
        <f t="shared" si="29"/>
        <v>通常実績</v>
      </c>
      <c r="X36" s="53" t="str">
        <f t="shared" si="29"/>
        <v>通常実績</v>
      </c>
      <c r="Y36" s="53" t="str">
        <f t="shared" si="29"/>
        <v>通常実績</v>
      </c>
      <c r="Z36" s="53" t="str">
        <f t="shared" si="29"/>
        <v>通常実績</v>
      </c>
      <c r="AA36" s="53" t="str">
        <f t="shared" si="29"/>
        <v>通常実績</v>
      </c>
      <c r="AB36" s="53" t="str">
        <f t="shared" si="29"/>
        <v>通常実績</v>
      </c>
      <c r="AC36" s="53" t="str">
        <f t="shared" si="29"/>
        <v>通常実績</v>
      </c>
      <c r="AD36" s="53" t="str">
        <f t="shared" si="29"/>
        <v>通常実績</v>
      </c>
      <c r="AE36" s="53" t="str">
        <f t="shared" si="29"/>
        <v>通常実績</v>
      </c>
      <c r="AF36" s="53" t="str">
        <f t="shared" si="29"/>
        <v>通常実績</v>
      </c>
      <c r="AG36" s="53" t="str">
        <f t="shared" si="29"/>
        <v>通常実績</v>
      </c>
      <c r="AI36" s="52"/>
      <c r="AJ36" s="37"/>
    </row>
    <row r="37" spans="2:36" x14ac:dyDescent="0.15"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2:36" hidden="1" x14ac:dyDescent="0.15">
      <c r="C38" s="7">
        <f>YEAR(C41)</f>
        <v>2025</v>
      </c>
      <c r="D38" s="7">
        <f>MONTH(C41)</f>
        <v>5</v>
      </c>
    </row>
    <row r="39" spans="2:36" x14ac:dyDescent="0.15">
      <c r="B39" s="11" t="s">
        <v>19</v>
      </c>
      <c r="C39" s="79">
        <f>C41</f>
        <v>45778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/>
    </row>
    <row r="40" spans="2:36" hidden="1" x14ac:dyDescent="0.15">
      <c r="B40" s="45"/>
      <c r="C40" s="29">
        <f>DATE($C38,$D38,1)</f>
        <v>45778</v>
      </c>
      <c r="D40" s="29">
        <f>C40+1</f>
        <v>45779</v>
      </c>
      <c r="E40" s="29">
        <f t="shared" ref="E40" si="30">D40+1</f>
        <v>45780</v>
      </c>
      <c r="F40" s="29">
        <f t="shared" ref="F40" si="31">E40+1</f>
        <v>45781</v>
      </c>
      <c r="G40" s="29">
        <f t="shared" ref="G40" si="32">F40+1</f>
        <v>45782</v>
      </c>
      <c r="H40" s="29">
        <f t="shared" ref="H40" si="33">G40+1</f>
        <v>45783</v>
      </c>
      <c r="I40" s="29">
        <f t="shared" ref="I40" si="34">H40+1</f>
        <v>45784</v>
      </c>
      <c r="J40" s="29">
        <f t="shared" ref="J40" si="35">I40+1</f>
        <v>45785</v>
      </c>
      <c r="K40" s="29">
        <f t="shared" ref="K40" si="36">J40+1</f>
        <v>45786</v>
      </c>
      <c r="L40" s="29">
        <f t="shared" ref="L40" si="37">K40+1</f>
        <v>45787</v>
      </c>
      <c r="M40" s="29">
        <f t="shared" ref="M40" si="38">L40+1</f>
        <v>45788</v>
      </c>
      <c r="N40" s="29">
        <f t="shared" ref="N40" si="39">M40+1</f>
        <v>45789</v>
      </c>
      <c r="O40" s="29">
        <f t="shared" ref="O40" si="40">N40+1</f>
        <v>45790</v>
      </c>
      <c r="P40" s="29">
        <f t="shared" ref="P40" si="41">O40+1</f>
        <v>45791</v>
      </c>
      <c r="Q40" s="29">
        <f t="shared" ref="Q40" si="42">P40+1</f>
        <v>45792</v>
      </c>
      <c r="R40" s="29">
        <f t="shared" ref="R40" si="43">Q40+1</f>
        <v>45793</v>
      </c>
      <c r="S40" s="29">
        <f t="shared" ref="S40" si="44">R40+1</f>
        <v>45794</v>
      </c>
      <c r="T40" s="29">
        <f t="shared" ref="T40" si="45">S40+1</f>
        <v>45795</v>
      </c>
      <c r="U40" s="29">
        <f t="shared" ref="U40" si="46">T40+1</f>
        <v>45796</v>
      </c>
      <c r="V40" s="29">
        <f t="shared" ref="V40" si="47">U40+1</f>
        <v>45797</v>
      </c>
      <c r="W40" s="29">
        <f t="shared" ref="W40" si="48">V40+1</f>
        <v>45798</v>
      </c>
      <c r="X40" s="29">
        <f t="shared" ref="X40" si="49">W40+1</f>
        <v>45799</v>
      </c>
      <c r="Y40" s="29">
        <f t="shared" ref="Y40" si="50">X40+1</f>
        <v>45800</v>
      </c>
      <c r="Z40" s="29">
        <f t="shared" ref="Z40" si="51">Y40+1</f>
        <v>45801</v>
      </c>
      <c r="AA40" s="29">
        <f t="shared" ref="AA40" si="52">Z40+1</f>
        <v>45802</v>
      </c>
      <c r="AB40" s="29">
        <f t="shared" ref="AB40" si="53">AA40+1</f>
        <v>45803</v>
      </c>
      <c r="AC40" s="29">
        <f t="shared" ref="AC40" si="54">AB40+1</f>
        <v>45804</v>
      </c>
      <c r="AD40" s="29">
        <f t="shared" ref="AD40" si="55">AC40+1</f>
        <v>45805</v>
      </c>
      <c r="AE40" s="29">
        <f t="shared" ref="AE40" si="56">AD40+1</f>
        <v>45806</v>
      </c>
      <c r="AF40" s="29">
        <f t="shared" ref="AF40" si="57">AE40+1</f>
        <v>45807</v>
      </c>
      <c r="AG40" s="29">
        <f t="shared" ref="AG40" si="58">AF40+1</f>
        <v>45808</v>
      </c>
      <c r="AH40" s="46"/>
      <c r="AI40" s="47"/>
    </row>
    <row r="41" spans="2:36" x14ac:dyDescent="0.15">
      <c r="B41" s="27" t="s">
        <v>20</v>
      </c>
      <c r="C41" s="48">
        <f>IF(EDATE(C26,1)&gt;$G$8,"",EDATE(C26,1))</f>
        <v>45778</v>
      </c>
      <c r="D41" s="29">
        <f>IF(D40&gt;$G$8,"",IF(C41=EOMONTH(DATE($C38,$D38,1),0),"",IF(C41="","",C41+1)))</f>
        <v>45779</v>
      </c>
      <c r="E41" s="29">
        <f t="shared" ref="E41" si="59">IF(E40&gt;$G$8,"",IF(D41=EOMONTH(DATE($C38,$D38,1),0),"",IF(D41="","",D41+1)))</f>
        <v>45780</v>
      </c>
      <c r="F41" s="29">
        <f t="shared" ref="F41" si="60">IF(F40&gt;$G$8,"",IF(E41=EOMONTH(DATE($C38,$D38,1),0),"",IF(E41="","",E41+1)))</f>
        <v>45781</v>
      </c>
      <c r="G41" s="29">
        <f t="shared" ref="G41" si="61">IF(G40&gt;$G$8,"",IF(F41=EOMONTH(DATE($C38,$D38,1),0),"",IF(F41="","",F41+1)))</f>
        <v>45782</v>
      </c>
      <c r="H41" s="29">
        <f t="shared" ref="H41" si="62">IF(H40&gt;$G$8,"",IF(G41=EOMONTH(DATE($C38,$D38,1),0),"",IF(G41="","",G41+1)))</f>
        <v>45783</v>
      </c>
      <c r="I41" s="29">
        <f t="shared" ref="I41" si="63">IF(I40&gt;$G$8,"",IF(H41=EOMONTH(DATE($C38,$D38,1),0),"",IF(H41="","",H41+1)))</f>
        <v>45784</v>
      </c>
      <c r="J41" s="29">
        <f t="shared" ref="J41" si="64">IF(J40&gt;$G$8,"",IF(I41=EOMONTH(DATE($C38,$D38,1),0),"",IF(I41="","",I41+1)))</f>
        <v>45785</v>
      </c>
      <c r="K41" s="29">
        <f t="shared" ref="K41" si="65">IF(K40&gt;$G$8,"",IF(J41=EOMONTH(DATE($C38,$D38,1),0),"",IF(J41="","",J41+1)))</f>
        <v>45786</v>
      </c>
      <c r="L41" s="29">
        <f t="shared" ref="L41" si="66">IF(L40&gt;$G$8,"",IF(K41=EOMONTH(DATE($C38,$D38,1),0),"",IF(K41="","",K41+1)))</f>
        <v>45787</v>
      </c>
      <c r="M41" s="29">
        <f t="shared" ref="M41" si="67">IF(M40&gt;$G$8,"",IF(L41=EOMONTH(DATE($C38,$D38,1),0),"",IF(L41="","",L41+1)))</f>
        <v>45788</v>
      </c>
      <c r="N41" s="29">
        <f t="shared" ref="N41" si="68">IF(N40&gt;$G$8,"",IF(M41=EOMONTH(DATE($C38,$D38,1),0),"",IF(M41="","",M41+1)))</f>
        <v>45789</v>
      </c>
      <c r="O41" s="29">
        <f t="shared" ref="O41" si="69">IF(O40&gt;$G$8,"",IF(N41=EOMONTH(DATE($C38,$D38,1),0),"",IF(N41="","",N41+1)))</f>
        <v>45790</v>
      </c>
      <c r="P41" s="29">
        <f t="shared" ref="P41" si="70">IF(P40&gt;$G$8,"",IF(O41=EOMONTH(DATE($C38,$D38,1),0),"",IF(O41="","",O41+1)))</f>
        <v>45791</v>
      </c>
      <c r="Q41" s="29">
        <f t="shared" ref="Q41" si="71">IF(Q40&gt;$G$8,"",IF(P41=EOMONTH(DATE($C38,$D38,1),0),"",IF(P41="","",P41+1)))</f>
        <v>45792</v>
      </c>
      <c r="R41" s="29">
        <f t="shared" ref="R41" si="72">IF(R40&gt;$G$8,"",IF(Q41=EOMONTH(DATE($C38,$D38,1),0),"",IF(Q41="","",Q41+1)))</f>
        <v>45793</v>
      </c>
      <c r="S41" s="29">
        <f t="shared" ref="S41" si="73">IF(S40&gt;$G$8,"",IF(R41=EOMONTH(DATE($C38,$D38,1),0),"",IF(R41="","",R41+1)))</f>
        <v>45794</v>
      </c>
      <c r="T41" s="29">
        <f t="shared" ref="T41" si="74">IF(T40&gt;$G$8,"",IF(S41=EOMONTH(DATE($C38,$D38,1),0),"",IF(S41="","",S41+1)))</f>
        <v>45795</v>
      </c>
      <c r="U41" s="29">
        <f t="shared" ref="U41" si="75">IF(U40&gt;$G$8,"",IF(T41=EOMONTH(DATE($C38,$D38,1),0),"",IF(T41="","",T41+1)))</f>
        <v>45796</v>
      </c>
      <c r="V41" s="29">
        <f t="shared" ref="V41" si="76">IF(V40&gt;$G$8,"",IF(U41=EOMONTH(DATE($C38,$D38,1),0),"",IF(U41="","",U41+1)))</f>
        <v>45797</v>
      </c>
      <c r="W41" s="29">
        <f t="shared" ref="W41" si="77">IF(W40&gt;$G$8,"",IF(V41=EOMONTH(DATE($C38,$D38,1),0),"",IF(V41="","",V41+1)))</f>
        <v>45798</v>
      </c>
      <c r="X41" s="29">
        <f t="shared" ref="X41" si="78">IF(X40&gt;$G$8,"",IF(W41=EOMONTH(DATE($C38,$D38,1),0),"",IF(W41="","",W41+1)))</f>
        <v>45799</v>
      </c>
      <c r="Y41" s="29">
        <f t="shared" ref="Y41" si="79">IF(Y40&gt;$G$8,"",IF(X41=EOMONTH(DATE($C38,$D38,1),0),"",IF(X41="","",X41+1)))</f>
        <v>45800</v>
      </c>
      <c r="Z41" s="29">
        <f t="shared" ref="Z41" si="80">IF(Z40&gt;$G$8,"",IF(Y41=EOMONTH(DATE($C38,$D38,1),0),"",IF(Y41="","",Y41+1)))</f>
        <v>45801</v>
      </c>
      <c r="AA41" s="29">
        <f t="shared" ref="AA41" si="81">IF(AA40&gt;$G$8,"",IF(Z41=EOMONTH(DATE($C38,$D38,1),0),"",IF(Z41="","",Z41+1)))</f>
        <v>45802</v>
      </c>
      <c r="AB41" s="29">
        <f t="shared" ref="AB41" si="82">IF(AB40&gt;$G$8,"",IF(AA41=EOMONTH(DATE($C38,$D38,1),0),"",IF(AA41="","",AA41+1)))</f>
        <v>45803</v>
      </c>
      <c r="AC41" s="29">
        <f t="shared" ref="AC41" si="83">IF(AC40&gt;$G$8,"",IF(AB41=EOMONTH(DATE($C38,$D38,1),0),"",IF(AB41="","",AB41+1)))</f>
        <v>45804</v>
      </c>
      <c r="AD41" s="29">
        <f t="shared" ref="AD41" si="84">IF(AD40&gt;$G$8,"",IF(AC41=EOMONTH(DATE($C38,$D38,1),0),"",IF(AC41="","",AC41+1)))</f>
        <v>45805</v>
      </c>
      <c r="AE41" s="29">
        <f t="shared" ref="AE41" si="85">IF(AE40&gt;$G$8,"",IF(AD41=EOMONTH(DATE($C38,$D38,1),0),"",IF(AD41="","",AD41+1)))</f>
        <v>45806</v>
      </c>
      <c r="AF41" s="29">
        <f t="shared" ref="AF41" si="86">IF(AF40&gt;$G$8,"",IF(AE41=EOMONTH(DATE($C38,$D38,1),0),"",IF(AE41="","",AE41+1)))</f>
        <v>45807</v>
      </c>
      <c r="AG41" s="29">
        <f t="shared" ref="AG41" si="87">IF(AG40&gt;$G$8,"",IF(AF41=EOMONTH(DATE($C38,$D38,1),0),"",IF(AF41="","",AF41+1)))</f>
        <v>45808</v>
      </c>
      <c r="AH41" s="30" t="s">
        <v>21</v>
      </c>
      <c r="AI41" s="31">
        <f>+COUNTIFS(C42:AG42,"土",C46:AG46,"")+COUNTIFS(C42:AG42,"日",C46:AG46,"")</f>
        <v>9</v>
      </c>
    </row>
    <row r="42" spans="2:36" x14ac:dyDescent="0.15">
      <c r="B42" s="32" t="s">
        <v>5</v>
      </c>
      <c r="C42" s="33" t="str">
        <f>IFERROR(TEXT(WEEKDAY(+C41),"aaa"),"")</f>
        <v>木</v>
      </c>
      <c r="D42" s="33" t="str">
        <f t="shared" ref="D42:AG42" si="88">IFERROR(TEXT(WEEKDAY(+D41),"aaa"),"")</f>
        <v>金</v>
      </c>
      <c r="E42" s="33" t="str">
        <f t="shared" si="88"/>
        <v>土</v>
      </c>
      <c r="F42" s="33" t="str">
        <f t="shared" si="88"/>
        <v>日</v>
      </c>
      <c r="G42" s="33" t="str">
        <f t="shared" si="88"/>
        <v>月</v>
      </c>
      <c r="H42" s="33" t="str">
        <f t="shared" si="88"/>
        <v>火</v>
      </c>
      <c r="I42" s="33" t="str">
        <f t="shared" si="88"/>
        <v>水</v>
      </c>
      <c r="J42" s="33" t="str">
        <f t="shared" si="88"/>
        <v>木</v>
      </c>
      <c r="K42" s="33" t="str">
        <f t="shared" si="88"/>
        <v>金</v>
      </c>
      <c r="L42" s="33" t="str">
        <f t="shared" si="88"/>
        <v>土</v>
      </c>
      <c r="M42" s="33" t="str">
        <f t="shared" si="88"/>
        <v>日</v>
      </c>
      <c r="N42" s="33" t="str">
        <f t="shared" si="88"/>
        <v>月</v>
      </c>
      <c r="O42" s="33" t="str">
        <f t="shared" si="88"/>
        <v>火</v>
      </c>
      <c r="P42" s="33" t="str">
        <f t="shared" si="88"/>
        <v>水</v>
      </c>
      <c r="Q42" s="33" t="str">
        <f t="shared" si="88"/>
        <v>木</v>
      </c>
      <c r="R42" s="33" t="str">
        <f t="shared" si="88"/>
        <v>金</v>
      </c>
      <c r="S42" s="33" t="str">
        <f t="shared" si="88"/>
        <v>土</v>
      </c>
      <c r="T42" s="33" t="str">
        <f t="shared" si="88"/>
        <v>日</v>
      </c>
      <c r="U42" s="33" t="str">
        <f t="shared" si="88"/>
        <v>月</v>
      </c>
      <c r="V42" s="33" t="str">
        <f t="shared" si="88"/>
        <v>火</v>
      </c>
      <c r="W42" s="33" t="str">
        <f t="shared" si="88"/>
        <v>水</v>
      </c>
      <c r="X42" s="33" t="str">
        <f t="shared" si="88"/>
        <v>木</v>
      </c>
      <c r="Y42" s="33" t="str">
        <f t="shared" si="88"/>
        <v>金</v>
      </c>
      <c r="Z42" s="33" t="str">
        <f t="shared" si="88"/>
        <v>土</v>
      </c>
      <c r="AA42" s="33" t="str">
        <f t="shared" si="88"/>
        <v>日</v>
      </c>
      <c r="AB42" s="33" t="str">
        <f t="shared" si="88"/>
        <v>月</v>
      </c>
      <c r="AC42" s="33" t="str">
        <f t="shared" si="88"/>
        <v>火</v>
      </c>
      <c r="AD42" s="33" t="str">
        <f t="shared" si="88"/>
        <v>水</v>
      </c>
      <c r="AE42" s="33" t="str">
        <f t="shared" si="88"/>
        <v>木</v>
      </c>
      <c r="AF42" s="33" t="str">
        <f t="shared" si="88"/>
        <v>金</v>
      </c>
      <c r="AG42" s="33" t="str">
        <f t="shared" si="88"/>
        <v>土</v>
      </c>
      <c r="AH42" s="30" t="s">
        <v>16</v>
      </c>
      <c r="AI42" s="31">
        <f>+COUNTIF(C46:AG46,"夏休")+COUNTIF(C46:AG46,"冬休")+COUNTIF(C46:AG46,"中止")</f>
        <v>0</v>
      </c>
    </row>
    <row r="43" spans="2:36" ht="13.5" customHeight="1" x14ac:dyDescent="0.15">
      <c r="B43" s="70" t="s">
        <v>8</v>
      </c>
      <c r="C43" s="73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7"/>
      <c r="AE43" s="67"/>
      <c r="AF43" s="64"/>
      <c r="AG43" s="76"/>
      <c r="AH43" s="34" t="s">
        <v>2</v>
      </c>
      <c r="AI43" s="35">
        <f>COUNT(C41:AG41)-AI42</f>
        <v>31</v>
      </c>
    </row>
    <row r="44" spans="2:36" ht="13.5" customHeight="1" x14ac:dyDescent="0.15">
      <c r="B44" s="71"/>
      <c r="C44" s="74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8"/>
      <c r="AE44" s="68"/>
      <c r="AF44" s="65"/>
      <c r="AG44" s="77"/>
      <c r="AH44" s="34" t="s">
        <v>6</v>
      </c>
      <c r="AI44" s="36">
        <f>+COUNTIF(C47:AG47,"休")</f>
        <v>0</v>
      </c>
      <c r="AJ44" s="37" t="str">
        <f>IF(AI45&gt;0.285,"",IF(AI44&lt;AI41,"←計画日数が足りません",""))</f>
        <v>←計画日数が足りません</v>
      </c>
    </row>
    <row r="45" spans="2:36" ht="13.5" customHeight="1" x14ac:dyDescent="0.15">
      <c r="B45" s="72"/>
      <c r="C45" s="7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9"/>
      <c r="AE45" s="69"/>
      <c r="AF45" s="66"/>
      <c r="AG45" s="78"/>
      <c r="AH45" s="34" t="s">
        <v>9</v>
      </c>
      <c r="AI45" s="49">
        <f>+AI44/AI43</f>
        <v>0</v>
      </c>
    </row>
    <row r="46" spans="2:36" x14ac:dyDescent="0.15">
      <c r="B46" s="39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34" t="s">
        <v>10</v>
      </c>
      <c r="AI46" s="36">
        <f>+COUNTIF(C48:AG48,"*休")</f>
        <v>0</v>
      </c>
    </row>
    <row r="47" spans="2:36" x14ac:dyDescent="0.15">
      <c r="B47" s="32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54"/>
      <c r="AH47" s="40" t="s">
        <v>4</v>
      </c>
      <c r="AI47" s="50">
        <f>+AI46/AI43</f>
        <v>0</v>
      </c>
    </row>
    <row r="48" spans="2:36" x14ac:dyDescent="0.15">
      <c r="B48" s="42" t="s">
        <v>7</v>
      </c>
      <c r="C48" s="55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7"/>
      <c r="AH48" s="43" t="s">
        <v>18</v>
      </c>
      <c r="AI48" s="44" t="str">
        <f>_xlfn.IFS(AI47&gt;=0.285,"OK",AI41&lt;=AI46,"OK",AI41&gt;AI46,"NG")</f>
        <v>NG</v>
      </c>
      <c r="AJ48" s="37" t="str">
        <f>IF(AI48="NG","←月単位未達成","←月単位達成")</f>
        <v>←月単位未達成</v>
      </c>
    </row>
    <row r="49" spans="2:36" hidden="1" x14ac:dyDescent="0.15">
      <c r="C49" s="53" t="str">
        <f>IF($C46="","通常",C46)</f>
        <v>通常</v>
      </c>
      <c r="D49" s="53" t="str">
        <f t="shared" ref="D49:AG49" si="89">IF(D46="","通常",D46)</f>
        <v>通常</v>
      </c>
      <c r="E49" s="53" t="str">
        <f t="shared" si="89"/>
        <v>通常</v>
      </c>
      <c r="F49" s="53" t="str">
        <f t="shared" si="89"/>
        <v>通常</v>
      </c>
      <c r="G49" s="53" t="str">
        <f t="shared" si="89"/>
        <v>通常</v>
      </c>
      <c r="H49" s="53" t="str">
        <f t="shared" si="89"/>
        <v>通常</v>
      </c>
      <c r="I49" s="53" t="str">
        <f t="shared" si="89"/>
        <v>通常</v>
      </c>
      <c r="J49" s="53" t="str">
        <f t="shared" si="89"/>
        <v>通常</v>
      </c>
      <c r="K49" s="53" t="str">
        <f t="shared" si="89"/>
        <v>通常</v>
      </c>
      <c r="L49" s="53" t="str">
        <f t="shared" si="89"/>
        <v>通常</v>
      </c>
      <c r="M49" s="53" t="str">
        <f t="shared" si="89"/>
        <v>通常</v>
      </c>
      <c r="N49" s="53" t="str">
        <f t="shared" si="89"/>
        <v>通常</v>
      </c>
      <c r="O49" s="53" t="str">
        <f t="shared" si="89"/>
        <v>通常</v>
      </c>
      <c r="P49" s="53" t="str">
        <f t="shared" si="89"/>
        <v>通常</v>
      </c>
      <c r="Q49" s="53" t="str">
        <f t="shared" si="89"/>
        <v>通常</v>
      </c>
      <c r="R49" s="53" t="str">
        <f t="shared" si="89"/>
        <v>通常</v>
      </c>
      <c r="S49" s="53" t="str">
        <f t="shared" si="89"/>
        <v>通常</v>
      </c>
      <c r="T49" s="53" t="str">
        <f t="shared" si="89"/>
        <v>通常</v>
      </c>
      <c r="U49" s="53" t="str">
        <f t="shared" si="89"/>
        <v>通常</v>
      </c>
      <c r="V49" s="53" t="str">
        <f t="shared" si="89"/>
        <v>通常</v>
      </c>
      <c r="W49" s="53" t="str">
        <f t="shared" si="89"/>
        <v>通常</v>
      </c>
      <c r="X49" s="53" t="str">
        <f t="shared" si="89"/>
        <v>通常</v>
      </c>
      <c r="Y49" s="53" t="str">
        <f t="shared" si="89"/>
        <v>通常</v>
      </c>
      <c r="Z49" s="53" t="str">
        <f t="shared" si="89"/>
        <v>通常</v>
      </c>
      <c r="AA49" s="53" t="str">
        <f t="shared" si="89"/>
        <v>通常</v>
      </c>
      <c r="AB49" s="53" t="str">
        <f t="shared" si="89"/>
        <v>通常</v>
      </c>
      <c r="AC49" s="53" t="str">
        <f t="shared" si="89"/>
        <v>通常</v>
      </c>
      <c r="AD49" s="53" t="str">
        <f t="shared" si="89"/>
        <v>通常</v>
      </c>
      <c r="AE49" s="53" t="str">
        <f t="shared" si="89"/>
        <v>通常</v>
      </c>
      <c r="AF49" s="53" t="str">
        <f t="shared" si="89"/>
        <v>通常</v>
      </c>
      <c r="AG49" s="53" t="str">
        <f t="shared" si="89"/>
        <v>通常</v>
      </c>
      <c r="AI49" s="52"/>
      <c r="AJ49" s="37"/>
    </row>
    <row r="50" spans="2:36" hidden="1" x14ac:dyDescent="0.15">
      <c r="C50" s="53" t="str">
        <f>IF(C46="","通常実績",C46)</f>
        <v>通常実績</v>
      </c>
      <c r="D50" s="53" t="str">
        <f t="shared" ref="D50:AG50" si="90">IF(D46="","通常実績",D46)</f>
        <v>通常実績</v>
      </c>
      <c r="E50" s="53" t="str">
        <f t="shared" si="90"/>
        <v>通常実績</v>
      </c>
      <c r="F50" s="53" t="str">
        <f t="shared" si="90"/>
        <v>通常実績</v>
      </c>
      <c r="G50" s="53" t="str">
        <f t="shared" si="90"/>
        <v>通常実績</v>
      </c>
      <c r="H50" s="53" t="str">
        <f t="shared" si="90"/>
        <v>通常実績</v>
      </c>
      <c r="I50" s="53" t="str">
        <f t="shared" si="90"/>
        <v>通常実績</v>
      </c>
      <c r="J50" s="53" t="str">
        <f t="shared" si="90"/>
        <v>通常実績</v>
      </c>
      <c r="K50" s="53" t="str">
        <f t="shared" si="90"/>
        <v>通常実績</v>
      </c>
      <c r="L50" s="53" t="str">
        <f t="shared" si="90"/>
        <v>通常実績</v>
      </c>
      <c r="M50" s="53" t="str">
        <f t="shared" si="90"/>
        <v>通常実績</v>
      </c>
      <c r="N50" s="53" t="str">
        <f t="shared" si="90"/>
        <v>通常実績</v>
      </c>
      <c r="O50" s="53" t="str">
        <f t="shared" si="90"/>
        <v>通常実績</v>
      </c>
      <c r="P50" s="53" t="str">
        <f t="shared" si="90"/>
        <v>通常実績</v>
      </c>
      <c r="Q50" s="53" t="str">
        <f t="shared" si="90"/>
        <v>通常実績</v>
      </c>
      <c r="R50" s="53" t="str">
        <f t="shared" si="90"/>
        <v>通常実績</v>
      </c>
      <c r="S50" s="53" t="str">
        <f t="shared" si="90"/>
        <v>通常実績</v>
      </c>
      <c r="T50" s="53" t="str">
        <f t="shared" si="90"/>
        <v>通常実績</v>
      </c>
      <c r="U50" s="53" t="str">
        <f t="shared" si="90"/>
        <v>通常実績</v>
      </c>
      <c r="V50" s="53" t="str">
        <f t="shared" si="90"/>
        <v>通常実績</v>
      </c>
      <c r="W50" s="53" t="str">
        <f t="shared" si="90"/>
        <v>通常実績</v>
      </c>
      <c r="X50" s="53" t="str">
        <f t="shared" si="90"/>
        <v>通常実績</v>
      </c>
      <c r="Y50" s="53" t="str">
        <f t="shared" si="90"/>
        <v>通常実績</v>
      </c>
      <c r="Z50" s="53" t="str">
        <f t="shared" si="90"/>
        <v>通常実績</v>
      </c>
      <c r="AA50" s="53" t="str">
        <f t="shared" si="90"/>
        <v>通常実績</v>
      </c>
      <c r="AB50" s="53" t="str">
        <f t="shared" si="90"/>
        <v>通常実績</v>
      </c>
      <c r="AC50" s="53" t="str">
        <f t="shared" si="90"/>
        <v>通常実績</v>
      </c>
      <c r="AD50" s="53" t="str">
        <f t="shared" si="90"/>
        <v>通常実績</v>
      </c>
      <c r="AE50" s="53" t="str">
        <f t="shared" si="90"/>
        <v>通常実績</v>
      </c>
      <c r="AF50" s="53" t="str">
        <f t="shared" si="90"/>
        <v>通常実績</v>
      </c>
      <c r="AG50" s="53" t="str">
        <f t="shared" si="90"/>
        <v>通常実績</v>
      </c>
      <c r="AI50" s="52"/>
      <c r="AJ50" s="37"/>
    </row>
    <row r="52" spans="2:36" hidden="1" x14ac:dyDescent="0.15">
      <c r="C52" s="7">
        <f>YEAR(C55)</f>
        <v>2025</v>
      </c>
      <c r="D52" s="7">
        <f>MONTH(C55)</f>
        <v>6</v>
      </c>
    </row>
    <row r="53" spans="2:36" x14ac:dyDescent="0.15">
      <c r="B53" s="11" t="s">
        <v>19</v>
      </c>
      <c r="C53" s="79">
        <f>C55</f>
        <v>45809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1"/>
    </row>
    <row r="54" spans="2:36" hidden="1" x14ac:dyDescent="0.15">
      <c r="B54" s="45"/>
      <c r="C54" s="29">
        <f>DATE($C52,$D52,1)</f>
        <v>45809</v>
      </c>
      <c r="D54" s="29">
        <f>C54+1</f>
        <v>45810</v>
      </c>
      <c r="E54" s="29">
        <f t="shared" ref="E54" si="91">D54+1</f>
        <v>45811</v>
      </c>
      <c r="F54" s="29">
        <f t="shared" ref="F54" si="92">E54+1</f>
        <v>45812</v>
      </c>
      <c r="G54" s="29">
        <f t="shared" ref="G54" si="93">F54+1</f>
        <v>45813</v>
      </c>
      <c r="H54" s="29">
        <f t="shared" ref="H54" si="94">G54+1</f>
        <v>45814</v>
      </c>
      <c r="I54" s="29">
        <f t="shared" ref="I54" si="95">H54+1</f>
        <v>45815</v>
      </c>
      <c r="J54" s="29">
        <f t="shared" ref="J54" si="96">I54+1</f>
        <v>45816</v>
      </c>
      <c r="K54" s="29">
        <f t="shared" ref="K54" si="97">J54+1</f>
        <v>45817</v>
      </c>
      <c r="L54" s="29">
        <f t="shared" ref="L54" si="98">K54+1</f>
        <v>45818</v>
      </c>
      <c r="M54" s="29">
        <f t="shared" ref="M54" si="99">L54+1</f>
        <v>45819</v>
      </c>
      <c r="N54" s="29">
        <f t="shared" ref="N54" si="100">M54+1</f>
        <v>45820</v>
      </c>
      <c r="O54" s="29">
        <f t="shared" ref="O54" si="101">N54+1</f>
        <v>45821</v>
      </c>
      <c r="P54" s="29">
        <f t="shared" ref="P54" si="102">O54+1</f>
        <v>45822</v>
      </c>
      <c r="Q54" s="29">
        <f t="shared" ref="Q54" si="103">P54+1</f>
        <v>45823</v>
      </c>
      <c r="R54" s="29">
        <f t="shared" ref="R54" si="104">Q54+1</f>
        <v>45824</v>
      </c>
      <c r="S54" s="29">
        <f t="shared" ref="S54" si="105">R54+1</f>
        <v>45825</v>
      </c>
      <c r="T54" s="29">
        <f t="shared" ref="T54" si="106">S54+1</f>
        <v>45826</v>
      </c>
      <c r="U54" s="29">
        <f t="shared" ref="U54" si="107">T54+1</f>
        <v>45827</v>
      </c>
      <c r="V54" s="29">
        <f t="shared" ref="V54" si="108">U54+1</f>
        <v>45828</v>
      </c>
      <c r="W54" s="29">
        <f t="shared" ref="W54" si="109">V54+1</f>
        <v>45829</v>
      </c>
      <c r="X54" s="29">
        <f t="shared" ref="X54" si="110">W54+1</f>
        <v>45830</v>
      </c>
      <c r="Y54" s="29">
        <f t="shared" ref="Y54" si="111">X54+1</f>
        <v>45831</v>
      </c>
      <c r="Z54" s="29">
        <f t="shared" ref="Z54" si="112">Y54+1</f>
        <v>45832</v>
      </c>
      <c r="AA54" s="29">
        <f t="shared" ref="AA54" si="113">Z54+1</f>
        <v>45833</v>
      </c>
      <c r="AB54" s="29">
        <f t="shared" ref="AB54" si="114">AA54+1</f>
        <v>45834</v>
      </c>
      <c r="AC54" s="29">
        <f t="shared" ref="AC54" si="115">AB54+1</f>
        <v>45835</v>
      </c>
      <c r="AD54" s="29">
        <f t="shared" ref="AD54" si="116">AC54+1</f>
        <v>45836</v>
      </c>
      <c r="AE54" s="29">
        <f t="shared" ref="AE54" si="117">AD54+1</f>
        <v>45837</v>
      </c>
      <c r="AF54" s="29">
        <f t="shared" ref="AF54" si="118">AE54+1</f>
        <v>45838</v>
      </c>
      <c r="AG54" s="29">
        <f t="shared" ref="AG54" si="119">AF54+1</f>
        <v>45839</v>
      </c>
      <c r="AH54" s="46"/>
      <c r="AI54" s="47"/>
    </row>
    <row r="55" spans="2:36" x14ac:dyDescent="0.15">
      <c r="B55" s="27" t="s">
        <v>20</v>
      </c>
      <c r="C55" s="48">
        <f>IF(EDATE(C40,1)&gt;$G$8,"",EDATE(C40,1))</f>
        <v>45809</v>
      </c>
      <c r="D55" s="29">
        <f>IF(D54&gt;$G$8,"",IF(C55=EOMONTH(DATE($C52,$D52,1),0),"",IF(C55="","",C55+1)))</f>
        <v>45810</v>
      </c>
      <c r="E55" s="29">
        <f t="shared" ref="E55" si="120">IF(E54&gt;$G$8,"",IF(D55=EOMONTH(DATE($C52,$D52,1),0),"",IF(D55="","",D55+1)))</f>
        <v>45811</v>
      </c>
      <c r="F55" s="29">
        <f t="shared" ref="F55" si="121">IF(F54&gt;$G$8,"",IF(E55=EOMONTH(DATE($C52,$D52,1),0),"",IF(E55="","",E55+1)))</f>
        <v>45812</v>
      </c>
      <c r="G55" s="29">
        <f t="shared" ref="G55" si="122">IF(G54&gt;$G$8,"",IF(F55=EOMONTH(DATE($C52,$D52,1),0),"",IF(F55="","",F55+1)))</f>
        <v>45813</v>
      </c>
      <c r="H55" s="29">
        <f t="shared" ref="H55" si="123">IF(H54&gt;$G$8,"",IF(G55=EOMONTH(DATE($C52,$D52,1),0),"",IF(G55="","",G55+1)))</f>
        <v>45814</v>
      </c>
      <c r="I55" s="29">
        <f t="shared" ref="I55" si="124">IF(I54&gt;$G$8,"",IF(H55=EOMONTH(DATE($C52,$D52,1),0),"",IF(H55="","",H55+1)))</f>
        <v>45815</v>
      </c>
      <c r="J55" s="29">
        <f t="shared" ref="J55" si="125">IF(J54&gt;$G$8,"",IF(I55=EOMONTH(DATE($C52,$D52,1),0),"",IF(I55="","",I55+1)))</f>
        <v>45816</v>
      </c>
      <c r="K55" s="29">
        <f t="shared" ref="K55" si="126">IF(K54&gt;$G$8,"",IF(J55=EOMONTH(DATE($C52,$D52,1),0),"",IF(J55="","",J55+1)))</f>
        <v>45817</v>
      </c>
      <c r="L55" s="29">
        <f t="shared" ref="L55" si="127">IF(L54&gt;$G$8,"",IF(K55=EOMONTH(DATE($C52,$D52,1),0),"",IF(K55="","",K55+1)))</f>
        <v>45818</v>
      </c>
      <c r="M55" s="29">
        <f t="shared" ref="M55" si="128">IF(M54&gt;$G$8,"",IF(L55=EOMONTH(DATE($C52,$D52,1),0),"",IF(L55="","",L55+1)))</f>
        <v>45819</v>
      </c>
      <c r="N55" s="29">
        <f t="shared" ref="N55" si="129">IF(N54&gt;$G$8,"",IF(M55=EOMONTH(DATE($C52,$D52,1),0),"",IF(M55="","",M55+1)))</f>
        <v>45820</v>
      </c>
      <c r="O55" s="29">
        <f t="shared" ref="O55" si="130">IF(O54&gt;$G$8,"",IF(N55=EOMONTH(DATE($C52,$D52,1),0),"",IF(N55="","",N55+1)))</f>
        <v>45821</v>
      </c>
      <c r="P55" s="29">
        <f t="shared" ref="P55" si="131">IF(P54&gt;$G$8,"",IF(O55=EOMONTH(DATE($C52,$D52,1),0),"",IF(O55="","",O55+1)))</f>
        <v>45822</v>
      </c>
      <c r="Q55" s="29">
        <f t="shared" ref="Q55" si="132">IF(Q54&gt;$G$8,"",IF(P55=EOMONTH(DATE($C52,$D52,1),0),"",IF(P55="","",P55+1)))</f>
        <v>45823</v>
      </c>
      <c r="R55" s="29">
        <f t="shared" ref="R55" si="133">IF(R54&gt;$G$8,"",IF(Q55=EOMONTH(DATE($C52,$D52,1),0),"",IF(Q55="","",Q55+1)))</f>
        <v>45824</v>
      </c>
      <c r="S55" s="29">
        <f t="shared" ref="S55" si="134">IF(S54&gt;$G$8,"",IF(R55=EOMONTH(DATE($C52,$D52,1),0),"",IF(R55="","",R55+1)))</f>
        <v>45825</v>
      </c>
      <c r="T55" s="29">
        <f t="shared" ref="T55" si="135">IF(T54&gt;$G$8,"",IF(S55=EOMONTH(DATE($C52,$D52,1),0),"",IF(S55="","",S55+1)))</f>
        <v>45826</v>
      </c>
      <c r="U55" s="29">
        <f t="shared" ref="U55" si="136">IF(U54&gt;$G$8,"",IF(T55=EOMONTH(DATE($C52,$D52,1),0),"",IF(T55="","",T55+1)))</f>
        <v>45827</v>
      </c>
      <c r="V55" s="29">
        <f t="shared" ref="V55" si="137">IF(V54&gt;$G$8,"",IF(U55=EOMONTH(DATE($C52,$D52,1),0),"",IF(U55="","",U55+1)))</f>
        <v>45828</v>
      </c>
      <c r="W55" s="29">
        <f t="shared" ref="W55" si="138">IF(W54&gt;$G$8,"",IF(V55=EOMONTH(DATE($C52,$D52,1),0),"",IF(V55="","",V55+1)))</f>
        <v>45829</v>
      </c>
      <c r="X55" s="29">
        <f t="shared" ref="X55" si="139">IF(X54&gt;$G$8,"",IF(W55=EOMONTH(DATE($C52,$D52,1),0),"",IF(W55="","",W55+1)))</f>
        <v>45830</v>
      </c>
      <c r="Y55" s="29">
        <f t="shared" ref="Y55" si="140">IF(Y54&gt;$G$8,"",IF(X55=EOMONTH(DATE($C52,$D52,1),0),"",IF(X55="","",X55+1)))</f>
        <v>45831</v>
      </c>
      <c r="Z55" s="29">
        <f t="shared" ref="Z55" si="141">IF(Z54&gt;$G$8,"",IF(Y55=EOMONTH(DATE($C52,$D52,1),0),"",IF(Y55="","",Y55+1)))</f>
        <v>45832</v>
      </c>
      <c r="AA55" s="29">
        <f t="shared" ref="AA55" si="142">IF(AA54&gt;$G$8,"",IF(Z55=EOMONTH(DATE($C52,$D52,1),0),"",IF(Z55="","",Z55+1)))</f>
        <v>45833</v>
      </c>
      <c r="AB55" s="29">
        <f t="shared" ref="AB55" si="143">IF(AB54&gt;$G$8,"",IF(AA55=EOMONTH(DATE($C52,$D52,1),0),"",IF(AA55="","",AA55+1)))</f>
        <v>45834</v>
      </c>
      <c r="AC55" s="29">
        <f t="shared" ref="AC55" si="144">IF(AC54&gt;$G$8,"",IF(AB55=EOMONTH(DATE($C52,$D52,1),0),"",IF(AB55="","",AB55+1)))</f>
        <v>45835</v>
      </c>
      <c r="AD55" s="29">
        <f t="shared" ref="AD55" si="145">IF(AD54&gt;$G$8,"",IF(AC55=EOMONTH(DATE($C52,$D52,1),0),"",IF(AC55="","",AC55+1)))</f>
        <v>45836</v>
      </c>
      <c r="AE55" s="29">
        <f t="shared" ref="AE55" si="146">IF(AE54&gt;$G$8,"",IF(AD55=EOMONTH(DATE($C52,$D52,1),0),"",IF(AD55="","",AD55+1)))</f>
        <v>45837</v>
      </c>
      <c r="AF55" s="29">
        <f t="shared" ref="AF55" si="147">IF(AF54&gt;$G$8,"",IF(AE55=EOMONTH(DATE($C52,$D52,1),0),"",IF(AE55="","",AE55+1)))</f>
        <v>45838</v>
      </c>
      <c r="AG55" s="29" t="str">
        <f t="shared" ref="AG55" si="148">IF(AG54&gt;$G$8,"",IF(AF55=EOMONTH(DATE($C52,$D52,1),0),"",IF(AF55="","",AF55+1)))</f>
        <v/>
      </c>
      <c r="AH55" s="30" t="s">
        <v>21</v>
      </c>
      <c r="AI55" s="31">
        <f>+COUNTIFS(C56:AG56,"土",C60:AG60,"")+COUNTIFS(C56:AG56,"日",C60:AG60,"")</f>
        <v>9</v>
      </c>
    </row>
    <row r="56" spans="2:36" x14ac:dyDescent="0.15">
      <c r="B56" s="32" t="s">
        <v>5</v>
      </c>
      <c r="C56" s="33" t="str">
        <f>IFERROR(TEXT(WEEKDAY(+C55),"aaa"),"")</f>
        <v>日</v>
      </c>
      <c r="D56" s="33" t="str">
        <f t="shared" ref="D56:AG56" si="149">IFERROR(TEXT(WEEKDAY(+D55),"aaa"),"")</f>
        <v>月</v>
      </c>
      <c r="E56" s="33" t="str">
        <f t="shared" si="149"/>
        <v>火</v>
      </c>
      <c r="F56" s="33" t="str">
        <f t="shared" si="149"/>
        <v>水</v>
      </c>
      <c r="G56" s="33" t="str">
        <f t="shared" si="149"/>
        <v>木</v>
      </c>
      <c r="H56" s="33" t="str">
        <f t="shared" si="149"/>
        <v>金</v>
      </c>
      <c r="I56" s="33" t="str">
        <f t="shared" si="149"/>
        <v>土</v>
      </c>
      <c r="J56" s="33" t="str">
        <f t="shared" si="149"/>
        <v>日</v>
      </c>
      <c r="K56" s="33" t="str">
        <f t="shared" si="149"/>
        <v>月</v>
      </c>
      <c r="L56" s="33" t="str">
        <f t="shared" si="149"/>
        <v>火</v>
      </c>
      <c r="M56" s="33" t="str">
        <f t="shared" si="149"/>
        <v>水</v>
      </c>
      <c r="N56" s="33" t="str">
        <f t="shared" si="149"/>
        <v>木</v>
      </c>
      <c r="O56" s="33" t="str">
        <f t="shared" si="149"/>
        <v>金</v>
      </c>
      <c r="P56" s="33" t="str">
        <f t="shared" si="149"/>
        <v>土</v>
      </c>
      <c r="Q56" s="33" t="str">
        <f t="shared" si="149"/>
        <v>日</v>
      </c>
      <c r="R56" s="33" t="str">
        <f t="shared" si="149"/>
        <v>月</v>
      </c>
      <c r="S56" s="33" t="str">
        <f t="shared" si="149"/>
        <v>火</v>
      </c>
      <c r="T56" s="33" t="str">
        <f t="shared" si="149"/>
        <v>水</v>
      </c>
      <c r="U56" s="33" t="str">
        <f t="shared" si="149"/>
        <v>木</v>
      </c>
      <c r="V56" s="33" t="str">
        <f t="shared" si="149"/>
        <v>金</v>
      </c>
      <c r="W56" s="33" t="str">
        <f t="shared" si="149"/>
        <v>土</v>
      </c>
      <c r="X56" s="33" t="str">
        <f t="shared" si="149"/>
        <v>日</v>
      </c>
      <c r="Y56" s="33" t="str">
        <f t="shared" si="149"/>
        <v>月</v>
      </c>
      <c r="Z56" s="33" t="str">
        <f t="shared" si="149"/>
        <v>火</v>
      </c>
      <c r="AA56" s="33" t="str">
        <f t="shared" si="149"/>
        <v>水</v>
      </c>
      <c r="AB56" s="33" t="str">
        <f t="shared" si="149"/>
        <v>木</v>
      </c>
      <c r="AC56" s="33" t="str">
        <f t="shared" si="149"/>
        <v>金</v>
      </c>
      <c r="AD56" s="33" t="str">
        <f t="shared" si="149"/>
        <v>土</v>
      </c>
      <c r="AE56" s="33" t="str">
        <f t="shared" si="149"/>
        <v>日</v>
      </c>
      <c r="AF56" s="33" t="str">
        <f t="shared" si="149"/>
        <v>月</v>
      </c>
      <c r="AG56" s="33" t="str">
        <f t="shared" si="149"/>
        <v/>
      </c>
      <c r="AH56" s="30" t="s">
        <v>16</v>
      </c>
      <c r="AI56" s="31">
        <f>+COUNTIF(C60:AG60,"夏休")+COUNTIF(C60:AG60,"冬休")+COUNTIF(C60:AG60,"中止")</f>
        <v>0</v>
      </c>
    </row>
    <row r="57" spans="2:36" ht="13.5" customHeight="1" x14ac:dyDescent="0.15">
      <c r="B57" s="70" t="s">
        <v>8</v>
      </c>
      <c r="C57" s="7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7"/>
      <c r="AE57" s="67"/>
      <c r="AF57" s="64"/>
      <c r="AG57" s="76"/>
      <c r="AH57" s="34" t="s">
        <v>2</v>
      </c>
      <c r="AI57" s="35">
        <f>COUNT(C55:AG55)-AI56</f>
        <v>30</v>
      </c>
    </row>
    <row r="58" spans="2:36" ht="13.5" customHeight="1" x14ac:dyDescent="0.15">
      <c r="B58" s="71"/>
      <c r="C58" s="74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8"/>
      <c r="AE58" s="68"/>
      <c r="AF58" s="65"/>
      <c r="AG58" s="77"/>
      <c r="AH58" s="34" t="s">
        <v>6</v>
      </c>
      <c r="AI58" s="36">
        <f>+COUNTIF(C61:AG61,"休")</f>
        <v>0</v>
      </c>
      <c r="AJ58" s="37" t="str">
        <f>IF(AI59&gt;0.285,"",IF(AI58&lt;AI55,"←計画日数が足りません",""))</f>
        <v>←計画日数が足りません</v>
      </c>
    </row>
    <row r="59" spans="2:36" ht="13.5" customHeight="1" x14ac:dyDescent="0.15">
      <c r="B59" s="72"/>
      <c r="C59" s="7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9"/>
      <c r="AE59" s="69"/>
      <c r="AF59" s="66"/>
      <c r="AG59" s="78"/>
      <c r="AH59" s="34" t="s">
        <v>9</v>
      </c>
      <c r="AI59" s="49">
        <f>+AI58/AI57</f>
        <v>0</v>
      </c>
    </row>
    <row r="60" spans="2:36" x14ac:dyDescent="0.15">
      <c r="B60" s="39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34" t="s">
        <v>10</v>
      </c>
      <c r="AI60" s="36">
        <f>+COUNTIF(C62:AG62,"*休")</f>
        <v>0</v>
      </c>
    </row>
    <row r="61" spans="2:36" x14ac:dyDescent="0.15">
      <c r="B61" s="32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54"/>
      <c r="AH61" s="40" t="s">
        <v>4</v>
      </c>
      <c r="AI61" s="50">
        <f>+AI60/AI57</f>
        <v>0</v>
      </c>
    </row>
    <row r="62" spans="2:36" x14ac:dyDescent="0.15">
      <c r="B62" s="42" t="s">
        <v>7</v>
      </c>
      <c r="C62" s="55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7"/>
      <c r="AH62" s="43" t="s">
        <v>18</v>
      </c>
      <c r="AI62" s="44" t="str">
        <f>_xlfn.IFS(AI61&gt;=0.285,"OK",AI55&lt;=AI60,"OK",AI55&gt;AI60,"NG")</f>
        <v>NG</v>
      </c>
      <c r="AJ62" s="37" t="str">
        <f>IF(AI62="NG","←月単位未達成","←月単位達成")</f>
        <v>←月単位未達成</v>
      </c>
    </row>
    <row r="63" spans="2:36" hidden="1" x14ac:dyDescent="0.15">
      <c r="C63" s="53" t="str">
        <f>IF($C60="","通常",C60)</f>
        <v>通常</v>
      </c>
      <c r="D63" s="53" t="str">
        <f t="shared" ref="D63:AG63" si="150">IF(D60="","通常",D60)</f>
        <v>通常</v>
      </c>
      <c r="E63" s="53" t="str">
        <f t="shared" si="150"/>
        <v>通常</v>
      </c>
      <c r="F63" s="53" t="str">
        <f t="shared" si="150"/>
        <v>通常</v>
      </c>
      <c r="G63" s="53" t="str">
        <f t="shared" si="150"/>
        <v>通常</v>
      </c>
      <c r="H63" s="53" t="str">
        <f t="shared" si="150"/>
        <v>通常</v>
      </c>
      <c r="I63" s="53" t="str">
        <f t="shared" si="150"/>
        <v>通常</v>
      </c>
      <c r="J63" s="53" t="str">
        <f t="shared" si="150"/>
        <v>通常</v>
      </c>
      <c r="K63" s="53" t="str">
        <f t="shared" si="150"/>
        <v>通常</v>
      </c>
      <c r="L63" s="53" t="str">
        <f t="shared" si="150"/>
        <v>通常</v>
      </c>
      <c r="M63" s="53" t="str">
        <f t="shared" si="150"/>
        <v>通常</v>
      </c>
      <c r="N63" s="53" t="str">
        <f t="shared" si="150"/>
        <v>通常</v>
      </c>
      <c r="O63" s="53" t="str">
        <f t="shared" si="150"/>
        <v>通常</v>
      </c>
      <c r="P63" s="53" t="str">
        <f t="shared" si="150"/>
        <v>通常</v>
      </c>
      <c r="Q63" s="53" t="str">
        <f t="shared" si="150"/>
        <v>通常</v>
      </c>
      <c r="R63" s="53" t="str">
        <f t="shared" si="150"/>
        <v>通常</v>
      </c>
      <c r="S63" s="53" t="str">
        <f t="shared" si="150"/>
        <v>通常</v>
      </c>
      <c r="T63" s="53" t="str">
        <f t="shared" si="150"/>
        <v>通常</v>
      </c>
      <c r="U63" s="53" t="str">
        <f t="shared" si="150"/>
        <v>通常</v>
      </c>
      <c r="V63" s="53" t="str">
        <f t="shared" si="150"/>
        <v>通常</v>
      </c>
      <c r="W63" s="53" t="str">
        <f t="shared" si="150"/>
        <v>通常</v>
      </c>
      <c r="X63" s="53" t="str">
        <f t="shared" si="150"/>
        <v>通常</v>
      </c>
      <c r="Y63" s="53" t="str">
        <f t="shared" si="150"/>
        <v>通常</v>
      </c>
      <c r="Z63" s="53" t="str">
        <f t="shared" si="150"/>
        <v>通常</v>
      </c>
      <c r="AA63" s="53" t="str">
        <f t="shared" si="150"/>
        <v>通常</v>
      </c>
      <c r="AB63" s="53" t="str">
        <f t="shared" si="150"/>
        <v>通常</v>
      </c>
      <c r="AC63" s="53" t="str">
        <f t="shared" si="150"/>
        <v>通常</v>
      </c>
      <c r="AD63" s="53" t="str">
        <f t="shared" si="150"/>
        <v>通常</v>
      </c>
      <c r="AE63" s="53" t="str">
        <f t="shared" si="150"/>
        <v>通常</v>
      </c>
      <c r="AF63" s="53" t="str">
        <f t="shared" si="150"/>
        <v>通常</v>
      </c>
      <c r="AG63" s="53" t="str">
        <f t="shared" si="150"/>
        <v>通常</v>
      </c>
      <c r="AI63" s="52"/>
      <c r="AJ63" s="37"/>
    </row>
    <row r="64" spans="2:36" hidden="1" x14ac:dyDescent="0.15">
      <c r="C64" s="53" t="str">
        <f>IF(C60="","通常実績",C60)</f>
        <v>通常実績</v>
      </c>
      <c r="D64" s="53" t="str">
        <f t="shared" ref="D64:AG64" si="151">IF(D60="","通常実績",D60)</f>
        <v>通常実績</v>
      </c>
      <c r="E64" s="53" t="str">
        <f t="shared" si="151"/>
        <v>通常実績</v>
      </c>
      <c r="F64" s="53" t="str">
        <f t="shared" si="151"/>
        <v>通常実績</v>
      </c>
      <c r="G64" s="53" t="str">
        <f t="shared" si="151"/>
        <v>通常実績</v>
      </c>
      <c r="H64" s="53" t="str">
        <f t="shared" si="151"/>
        <v>通常実績</v>
      </c>
      <c r="I64" s="53" t="str">
        <f t="shared" si="151"/>
        <v>通常実績</v>
      </c>
      <c r="J64" s="53" t="str">
        <f t="shared" si="151"/>
        <v>通常実績</v>
      </c>
      <c r="K64" s="53" t="str">
        <f t="shared" si="151"/>
        <v>通常実績</v>
      </c>
      <c r="L64" s="53" t="str">
        <f t="shared" si="151"/>
        <v>通常実績</v>
      </c>
      <c r="M64" s="53" t="str">
        <f t="shared" si="151"/>
        <v>通常実績</v>
      </c>
      <c r="N64" s="53" t="str">
        <f t="shared" si="151"/>
        <v>通常実績</v>
      </c>
      <c r="O64" s="53" t="str">
        <f t="shared" si="151"/>
        <v>通常実績</v>
      </c>
      <c r="P64" s="53" t="str">
        <f t="shared" si="151"/>
        <v>通常実績</v>
      </c>
      <c r="Q64" s="53" t="str">
        <f t="shared" si="151"/>
        <v>通常実績</v>
      </c>
      <c r="R64" s="53" t="str">
        <f t="shared" si="151"/>
        <v>通常実績</v>
      </c>
      <c r="S64" s="53" t="str">
        <f t="shared" si="151"/>
        <v>通常実績</v>
      </c>
      <c r="T64" s="53" t="str">
        <f t="shared" si="151"/>
        <v>通常実績</v>
      </c>
      <c r="U64" s="53" t="str">
        <f t="shared" si="151"/>
        <v>通常実績</v>
      </c>
      <c r="V64" s="53" t="str">
        <f t="shared" si="151"/>
        <v>通常実績</v>
      </c>
      <c r="W64" s="53" t="str">
        <f t="shared" si="151"/>
        <v>通常実績</v>
      </c>
      <c r="X64" s="53" t="str">
        <f t="shared" si="151"/>
        <v>通常実績</v>
      </c>
      <c r="Y64" s="53" t="str">
        <f t="shared" si="151"/>
        <v>通常実績</v>
      </c>
      <c r="Z64" s="53" t="str">
        <f t="shared" si="151"/>
        <v>通常実績</v>
      </c>
      <c r="AA64" s="53" t="str">
        <f t="shared" si="151"/>
        <v>通常実績</v>
      </c>
      <c r="AB64" s="53" t="str">
        <f t="shared" si="151"/>
        <v>通常実績</v>
      </c>
      <c r="AC64" s="53" t="str">
        <f t="shared" si="151"/>
        <v>通常実績</v>
      </c>
      <c r="AD64" s="53" t="str">
        <f t="shared" si="151"/>
        <v>通常実績</v>
      </c>
      <c r="AE64" s="53" t="str">
        <f t="shared" si="151"/>
        <v>通常実績</v>
      </c>
      <c r="AF64" s="53" t="str">
        <f t="shared" si="151"/>
        <v>通常実績</v>
      </c>
      <c r="AG64" s="53" t="str">
        <f t="shared" si="151"/>
        <v>通常実績</v>
      </c>
      <c r="AI64" s="52"/>
      <c r="AJ64" s="37"/>
    </row>
    <row r="66" spans="2:36" hidden="1" x14ac:dyDescent="0.15">
      <c r="C66" s="7">
        <f>YEAR(C69)</f>
        <v>2025</v>
      </c>
      <c r="D66" s="7">
        <f>MONTH(C69)</f>
        <v>7</v>
      </c>
    </row>
    <row r="67" spans="2:36" x14ac:dyDescent="0.15">
      <c r="B67" s="11" t="s">
        <v>19</v>
      </c>
      <c r="C67" s="79">
        <f>C69</f>
        <v>45839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1"/>
    </row>
    <row r="68" spans="2:36" hidden="1" x14ac:dyDescent="0.15">
      <c r="B68" s="45"/>
      <c r="C68" s="29">
        <f>DATE($C66,$D66,1)</f>
        <v>45839</v>
      </c>
      <c r="D68" s="29">
        <f>C68+1</f>
        <v>45840</v>
      </c>
      <c r="E68" s="29">
        <f t="shared" ref="E68" si="152">D68+1</f>
        <v>45841</v>
      </c>
      <c r="F68" s="29">
        <f t="shared" ref="F68" si="153">E68+1</f>
        <v>45842</v>
      </c>
      <c r="G68" s="29">
        <f t="shared" ref="G68" si="154">F68+1</f>
        <v>45843</v>
      </c>
      <c r="H68" s="29">
        <f t="shared" ref="H68" si="155">G68+1</f>
        <v>45844</v>
      </c>
      <c r="I68" s="29">
        <f t="shared" ref="I68" si="156">H68+1</f>
        <v>45845</v>
      </c>
      <c r="J68" s="29">
        <f t="shared" ref="J68" si="157">I68+1</f>
        <v>45846</v>
      </c>
      <c r="K68" s="29">
        <f t="shared" ref="K68" si="158">J68+1</f>
        <v>45847</v>
      </c>
      <c r="L68" s="29">
        <f t="shared" ref="L68" si="159">K68+1</f>
        <v>45848</v>
      </c>
      <c r="M68" s="29">
        <f t="shared" ref="M68" si="160">L68+1</f>
        <v>45849</v>
      </c>
      <c r="N68" s="29">
        <f t="shared" ref="N68" si="161">M68+1</f>
        <v>45850</v>
      </c>
      <c r="O68" s="29">
        <f t="shared" ref="O68" si="162">N68+1</f>
        <v>45851</v>
      </c>
      <c r="P68" s="29">
        <f t="shared" ref="P68" si="163">O68+1</f>
        <v>45852</v>
      </c>
      <c r="Q68" s="29">
        <f t="shared" ref="Q68" si="164">P68+1</f>
        <v>45853</v>
      </c>
      <c r="R68" s="29">
        <f t="shared" ref="R68" si="165">Q68+1</f>
        <v>45854</v>
      </c>
      <c r="S68" s="29">
        <f t="shared" ref="S68" si="166">R68+1</f>
        <v>45855</v>
      </c>
      <c r="T68" s="29">
        <f t="shared" ref="T68" si="167">S68+1</f>
        <v>45856</v>
      </c>
      <c r="U68" s="29">
        <f t="shared" ref="U68" si="168">T68+1</f>
        <v>45857</v>
      </c>
      <c r="V68" s="29">
        <f t="shared" ref="V68" si="169">U68+1</f>
        <v>45858</v>
      </c>
      <c r="W68" s="29">
        <f t="shared" ref="W68" si="170">V68+1</f>
        <v>45859</v>
      </c>
      <c r="X68" s="29">
        <f t="shared" ref="X68" si="171">W68+1</f>
        <v>45860</v>
      </c>
      <c r="Y68" s="29">
        <f t="shared" ref="Y68" si="172">X68+1</f>
        <v>45861</v>
      </c>
      <c r="Z68" s="29">
        <f t="shared" ref="Z68" si="173">Y68+1</f>
        <v>45862</v>
      </c>
      <c r="AA68" s="29">
        <f t="shared" ref="AA68" si="174">Z68+1</f>
        <v>45863</v>
      </c>
      <c r="AB68" s="29">
        <f t="shared" ref="AB68" si="175">AA68+1</f>
        <v>45864</v>
      </c>
      <c r="AC68" s="29">
        <f t="shared" ref="AC68" si="176">AB68+1</f>
        <v>45865</v>
      </c>
      <c r="AD68" s="29">
        <f t="shared" ref="AD68" si="177">AC68+1</f>
        <v>45866</v>
      </c>
      <c r="AE68" s="29">
        <f t="shared" ref="AE68" si="178">AD68+1</f>
        <v>45867</v>
      </c>
      <c r="AF68" s="29">
        <f t="shared" ref="AF68" si="179">AE68+1</f>
        <v>45868</v>
      </c>
      <c r="AG68" s="29">
        <f t="shared" ref="AG68" si="180">AF68+1</f>
        <v>45869</v>
      </c>
      <c r="AH68" s="46"/>
      <c r="AI68" s="47"/>
    </row>
    <row r="69" spans="2:36" x14ac:dyDescent="0.15">
      <c r="B69" s="27" t="s">
        <v>20</v>
      </c>
      <c r="C69" s="48">
        <f>IF(EDATE(C54,1)&gt;$G$8,"",EDATE(C54,1))</f>
        <v>45839</v>
      </c>
      <c r="D69" s="29">
        <f>IF(D68&gt;$G$8,"",IF(C69=EOMONTH(DATE($C66,$D66,1),0),"",IF(C69="","",C69+1)))</f>
        <v>45840</v>
      </c>
      <c r="E69" s="29">
        <f t="shared" ref="E69" si="181">IF(E68&gt;$G$8,"",IF(D69=EOMONTH(DATE($C66,$D66,1),0),"",IF(D69="","",D69+1)))</f>
        <v>45841</v>
      </c>
      <c r="F69" s="29">
        <f t="shared" ref="F69" si="182">IF(F68&gt;$G$8,"",IF(E69=EOMONTH(DATE($C66,$D66,1),0),"",IF(E69="","",E69+1)))</f>
        <v>45842</v>
      </c>
      <c r="G69" s="29">
        <f t="shared" ref="G69" si="183">IF(G68&gt;$G$8,"",IF(F69=EOMONTH(DATE($C66,$D66,1),0),"",IF(F69="","",F69+1)))</f>
        <v>45843</v>
      </c>
      <c r="H69" s="29">
        <f t="shared" ref="H69" si="184">IF(H68&gt;$G$8,"",IF(G69=EOMONTH(DATE($C66,$D66,1),0),"",IF(G69="","",G69+1)))</f>
        <v>45844</v>
      </c>
      <c r="I69" s="29">
        <f t="shared" ref="I69" si="185">IF(I68&gt;$G$8,"",IF(H69=EOMONTH(DATE($C66,$D66,1),0),"",IF(H69="","",H69+1)))</f>
        <v>45845</v>
      </c>
      <c r="J69" s="29">
        <f t="shared" ref="J69" si="186">IF(J68&gt;$G$8,"",IF(I69=EOMONTH(DATE($C66,$D66,1),0),"",IF(I69="","",I69+1)))</f>
        <v>45846</v>
      </c>
      <c r="K69" s="29">
        <f t="shared" ref="K69" si="187">IF(K68&gt;$G$8,"",IF(J69=EOMONTH(DATE($C66,$D66,1),0),"",IF(J69="","",J69+1)))</f>
        <v>45847</v>
      </c>
      <c r="L69" s="29">
        <f t="shared" ref="L69" si="188">IF(L68&gt;$G$8,"",IF(K69=EOMONTH(DATE($C66,$D66,1),0),"",IF(K69="","",K69+1)))</f>
        <v>45848</v>
      </c>
      <c r="M69" s="29">
        <f t="shared" ref="M69" si="189">IF(M68&gt;$G$8,"",IF(L69=EOMONTH(DATE($C66,$D66,1),0),"",IF(L69="","",L69+1)))</f>
        <v>45849</v>
      </c>
      <c r="N69" s="29">
        <f t="shared" ref="N69" si="190">IF(N68&gt;$G$8,"",IF(M69=EOMONTH(DATE($C66,$D66,1),0),"",IF(M69="","",M69+1)))</f>
        <v>45850</v>
      </c>
      <c r="O69" s="29">
        <f t="shared" ref="O69" si="191">IF(O68&gt;$G$8,"",IF(N69=EOMONTH(DATE($C66,$D66,1),0),"",IF(N69="","",N69+1)))</f>
        <v>45851</v>
      </c>
      <c r="P69" s="29">
        <f t="shared" ref="P69" si="192">IF(P68&gt;$G$8,"",IF(O69=EOMONTH(DATE($C66,$D66,1),0),"",IF(O69="","",O69+1)))</f>
        <v>45852</v>
      </c>
      <c r="Q69" s="29">
        <f t="shared" ref="Q69" si="193">IF(Q68&gt;$G$8,"",IF(P69=EOMONTH(DATE($C66,$D66,1),0),"",IF(P69="","",P69+1)))</f>
        <v>45853</v>
      </c>
      <c r="R69" s="29">
        <f t="shared" ref="R69" si="194">IF(R68&gt;$G$8,"",IF(Q69=EOMONTH(DATE($C66,$D66,1),0),"",IF(Q69="","",Q69+1)))</f>
        <v>45854</v>
      </c>
      <c r="S69" s="29">
        <f t="shared" ref="S69" si="195">IF(S68&gt;$G$8,"",IF(R69=EOMONTH(DATE($C66,$D66,1),0),"",IF(R69="","",R69+1)))</f>
        <v>45855</v>
      </c>
      <c r="T69" s="29">
        <f t="shared" ref="T69" si="196">IF(T68&gt;$G$8,"",IF(S69=EOMONTH(DATE($C66,$D66,1),0),"",IF(S69="","",S69+1)))</f>
        <v>45856</v>
      </c>
      <c r="U69" s="29">
        <f t="shared" ref="U69" si="197">IF(U68&gt;$G$8,"",IF(T69=EOMONTH(DATE($C66,$D66,1),0),"",IF(T69="","",T69+1)))</f>
        <v>45857</v>
      </c>
      <c r="V69" s="29">
        <f t="shared" ref="V69" si="198">IF(V68&gt;$G$8,"",IF(U69=EOMONTH(DATE($C66,$D66,1),0),"",IF(U69="","",U69+1)))</f>
        <v>45858</v>
      </c>
      <c r="W69" s="29">
        <f t="shared" ref="W69" si="199">IF(W68&gt;$G$8,"",IF(V69=EOMONTH(DATE($C66,$D66,1),0),"",IF(V69="","",V69+1)))</f>
        <v>45859</v>
      </c>
      <c r="X69" s="29">
        <f t="shared" ref="X69" si="200">IF(X68&gt;$G$8,"",IF(W69=EOMONTH(DATE($C66,$D66,1),0),"",IF(W69="","",W69+1)))</f>
        <v>45860</v>
      </c>
      <c r="Y69" s="29">
        <f t="shared" ref="Y69" si="201">IF(Y68&gt;$G$8,"",IF(X69=EOMONTH(DATE($C66,$D66,1),0),"",IF(X69="","",X69+1)))</f>
        <v>45861</v>
      </c>
      <c r="Z69" s="29">
        <f t="shared" ref="Z69" si="202">IF(Z68&gt;$G$8,"",IF(Y69=EOMONTH(DATE($C66,$D66,1),0),"",IF(Y69="","",Y69+1)))</f>
        <v>45862</v>
      </c>
      <c r="AA69" s="29">
        <f t="shared" ref="AA69" si="203">IF(AA68&gt;$G$8,"",IF(Z69=EOMONTH(DATE($C66,$D66,1),0),"",IF(Z69="","",Z69+1)))</f>
        <v>45863</v>
      </c>
      <c r="AB69" s="29">
        <f t="shared" ref="AB69" si="204">IF(AB68&gt;$G$8,"",IF(AA69=EOMONTH(DATE($C66,$D66,1),0),"",IF(AA69="","",AA69+1)))</f>
        <v>45864</v>
      </c>
      <c r="AC69" s="29">
        <f t="shared" ref="AC69" si="205">IF(AC68&gt;$G$8,"",IF(AB69=EOMONTH(DATE($C66,$D66,1),0),"",IF(AB69="","",AB69+1)))</f>
        <v>45865</v>
      </c>
      <c r="AD69" s="29">
        <f t="shared" ref="AD69" si="206">IF(AD68&gt;$G$8,"",IF(AC69=EOMONTH(DATE($C66,$D66,1),0),"",IF(AC69="","",AC69+1)))</f>
        <v>45866</v>
      </c>
      <c r="AE69" s="29">
        <f t="shared" ref="AE69" si="207">IF(AE68&gt;$G$8,"",IF(AD69=EOMONTH(DATE($C66,$D66,1),0),"",IF(AD69="","",AD69+1)))</f>
        <v>45867</v>
      </c>
      <c r="AF69" s="29">
        <f t="shared" ref="AF69" si="208">IF(AF68&gt;$G$8,"",IF(AE69=EOMONTH(DATE($C66,$D66,1),0),"",IF(AE69="","",AE69+1)))</f>
        <v>45868</v>
      </c>
      <c r="AG69" s="29">
        <f t="shared" ref="AG69" si="209">IF(AG68&gt;$G$8,"",IF(AF69=EOMONTH(DATE($C66,$D66,1),0),"",IF(AF69="","",AF69+1)))</f>
        <v>45869</v>
      </c>
      <c r="AH69" s="30" t="s">
        <v>21</v>
      </c>
      <c r="AI69" s="31">
        <f>+COUNTIFS(C70:AG70,"土",C74:AG74,"")+COUNTIFS(C70:AG70,"日",C74:AG74,"")</f>
        <v>8</v>
      </c>
    </row>
    <row r="70" spans="2:36" x14ac:dyDescent="0.15">
      <c r="B70" s="32" t="s">
        <v>5</v>
      </c>
      <c r="C70" s="33" t="str">
        <f>IFERROR(TEXT(WEEKDAY(+C69),"aaa"),"")</f>
        <v>火</v>
      </c>
      <c r="D70" s="33" t="str">
        <f t="shared" ref="D70:AG70" si="210">IFERROR(TEXT(WEEKDAY(+D69),"aaa"),"")</f>
        <v>水</v>
      </c>
      <c r="E70" s="33" t="str">
        <f t="shared" si="210"/>
        <v>木</v>
      </c>
      <c r="F70" s="33" t="str">
        <f t="shared" si="210"/>
        <v>金</v>
      </c>
      <c r="G70" s="33" t="str">
        <f t="shared" si="210"/>
        <v>土</v>
      </c>
      <c r="H70" s="33" t="str">
        <f t="shared" si="210"/>
        <v>日</v>
      </c>
      <c r="I70" s="33" t="str">
        <f t="shared" si="210"/>
        <v>月</v>
      </c>
      <c r="J70" s="33" t="str">
        <f t="shared" si="210"/>
        <v>火</v>
      </c>
      <c r="K70" s="33" t="str">
        <f t="shared" si="210"/>
        <v>水</v>
      </c>
      <c r="L70" s="33" t="str">
        <f t="shared" si="210"/>
        <v>木</v>
      </c>
      <c r="M70" s="33" t="str">
        <f t="shared" si="210"/>
        <v>金</v>
      </c>
      <c r="N70" s="33" t="str">
        <f t="shared" si="210"/>
        <v>土</v>
      </c>
      <c r="O70" s="33" t="str">
        <f t="shared" si="210"/>
        <v>日</v>
      </c>
      <c r="P70" s="33" t="str">
        <f t="shared" si="210"/>
        <v>月</v>
      </c>
      <c r="Q70" s="33" t="str">
        <f t="shared" si="210"/>
        <v>火</v>
      </c>
      <c r="R70" s="33" t="str">
        <f t="shared" si="210"/>
        <v>水</v>
      </c>
      <c r="S70" s="33" t="str">
        <f t="shared" si="210"/>
        <v>木</v>
      </c>
      <c r="T70" s="33" t="str">
        <f t="shared" si="210"/>
        <v>金</v>
      </c>
      <c r="U70" s="33" t="str">
        <f t="shared" si="210"/>
        <v>土</v>
      </c>
      <c r="V70" s="33" t="str">
        <f t="shared" si="210"/>
        <v>日</v>
      </c>
      <c r="W70" s="33" t="str">
        <f t="shared" si="210"/>
        <v>月</v>
      </c>
      <c r="X70" s="33" t="str">
        <f t="shared" si="210"/>
        <v>火</v>
      </c>
      <c r="Y70" s="33" t="str">
        <f t="shared" si="210"/>
        <v>水</v>
      </c>
      <c r="Z70" s="33" t="str">
        <f t="shared" si="210"/>
        <v>木</v>
      </c>
      <c r="AA70" s="33" t="str">
        <f t="shared" si="210"/>
        <v>金</v>
      </c>
      <c r="AB70" s="33" t="str">
        <f t="shared" si="210"/>
        <v>土</v>
      </c>
      <c r="AC70" s="33" t="str">
        <f t="shared" si="210"/>
        <v>日</v>
      </c>
      <c r="AD70" s="33" t="str">
        <f t="shared" si="210"/>
        <v>月</v>
      </c>
      <c r="AE70" s="33" t="str">
        <f t="shared" si="210"/>
        <v>火</v>
      </c>
      <c r="AF70" s="33" t="str">
        <f t="shared" si="210"/>
        <v>水</v>
      </c>
      <c r="AG70" s="33" t="str">
        <f t="shared" si="210"/>
        <v>木</v>
      </c>
      <c r="AH70" s="30" t="s">
        <v>16</v>
      </c>
      <c r="AI70" s="31">
        <f>+COUNTIF(C74:AG74,"夏休")+COUNTIF(C74:AG74,"冬休")+COUNTIF(C74:AG74,"中止")</f>
        <v>0</v>
      </c>
    </row>
    <row r="71" spans="2:36" ht="13.5" customHeight="1" x14ac:dyDescent="0.15">
      <c r="B71" s="70" t="s">
        <v>8</v>
      </c>
      <c r="C71" s="73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7"/>
      <c r="AE71" s="67"/>
      <c r="AF71" s="64"/>
      <c r="AG71" s="76"/>
      <c r="AH71" s="34" t="s">
        <v>2</v>
      </c>
      <c r="AI71" s="35">
        <f>COUNT(C69:AG69)-AI70</f>
        <v>31</v>
      </c>
    </row>
    <row r="72" spans="2:36" ht="13.5" customHeight="1" x14ac:dyDescent="0.15">
      <c r="B72" s="71"/>
      <c r="C72" s="74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8"/>
      <c r="AE72" s="68"/>
      <c r="AF72" s="65"/>
      <c r="AG72" s="77"/>
      <c r="AH72" s="34" t="s">
        <v>6</v>
      </c>
      <c r="AI72" s="36">
        <f>+COUNTIF(C75:AG75,"休")</f>
        <v>0</v>
      </c>
      <c r="AJ72" s="37" t="str">
        <f>IF(AI73&gt;0.285,"",IF(AI72&lt;AI69,"←計画日数が足りません",""))</f>
        <v>←計画日数が足りません</v>
      </c>
    </row>
    <row r="73" spans="2:36" ht="13.5" customHeight="1" x14ac:dyDescent="0.15">
      <c r="B73" s="72"/>
      <c r="C73" s="75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9"/>
      <c r="AE73" s="69"/>
      <c r="AF73" s="66"/>
      <c r="AG73" s="78"/>
      <c r="AH73" s="34" t="s">
        <v>9</v>
      </c>
      <c r="AI73" s="49">
        <f>+AI72/AI71</f>
        <v>0</v>
      </c>
    </row>
    <row r="74" spans="2:36" x14ac:dyDescent="0.15">
      <c r="B74" s="39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34" t="s">
        <v>10</v>
      </c>
      <c r="AI74" s="36">
        <f>+COUNTIF(C76:AG76,"*休")</f>
        <v>0</v>
      </c>
    </row>
    <row r="75" spans="2:36" x14ac:dyDescent="0.15">
      <c r="B75" s="32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54"/>
      <c r="AH75" s="40" t="s">
        <v>4</v>
      </c>
      <c r="AI75" s="50">
        <f>+AI74/AI71</f>
        <v>0</v>
      </c>
    </row>
    <row r="76" spans="2:36" x14ac:dyDescent="0.15">
      <c r="B76" s="42" t="s">
        <v>7</v>
      </c>
      <c r="C76" s="5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7"/>
      <c r="AH76" s="43" t="s">
        <v>18</v>
      </c>
      <c r="AI76" s="44" t="str">
        <f>_xlfn.IFS(AI75&gt;=0.285,"OK",AI69&lt;=AI74,"OK",AI69&gt;AI74,"NG")</f>
        <v>NG</v>
      </c>
      <c r="AJ76" s="37" t="str">
        <f>IF(AI76="NG","←月単位未達成","←月単位達成")</f>
        <v>←月単位未達成</v>
      </c>
    </row>
    <row r="77" spans="2:36" hidden="1" x14ac:dyDescent="0.15">
      <c r="C77" s="53" t="str">
        <f>IF($C74="","通常",C74)</f>
        <v>通常</v>
      </c>
      <c r="D77" s="53" t="str">
        <f t="shared" ref="D77:AG77" si="211">IF(D74="","通常",D74)</f>
        <v>通常</v>
      </c>
      <c r="E77" s="53" t="str">
        <f t="shared" si="211"/>
        <v>通常</v>
      </c>
      <c r="F77" s="53" t="str">
        <f t="shared" si="211"/>
        <v>通常</v>
      </c>
      <c r="G77" s="53" t="str">
        <f t="shared" si="211"/>
        <v>通常</v>
      </c>
      <c r="H77" s="53" t="str">
        <f t="shared" si="211"/>
        <v>通常</v>
      </c>
      <c r="I77" s="53" t="str">
        <f t="shared" si="211"/>
        <v>通常</v>
      </c>
      <c r="J77" s="53" t="str">
        <f t="shared" si="211"/>
        <v>通常</v>
      </c>
      <c r="K77" s="53" t="str">
        <f t="shared" si="211"/>
        <v>通常</v>
      </c>
      <c r="L77" s="53" t="str">
        <f t="shared" si="211"/>
        <v>通常</v>
      </c>
      <c r="M77" s="53" t="str">
        <f t="shared" si="211"/>
        <v>通常</v>
      </c>
      <c r="N77" s="53" t="str">
        <f t="shared" si="211"/>
        <v>通常</v>
      </c>
      <c r="O77" s="53" t="str">
        <f t="shared" si="211"/>
        <v>通常</v>
      </c>
      <c r="P77" s="53" t="str">
        <f t="shared" si="211"/>
        <v>通常</v>
      </c>
      <c r="Q77" s="53" t="str">
        <f t="shared" si="211"/>
        <v>通常</v>
      </c>
      <c r="R77" s="53" t="str">
        <f t="shared" si="211"/>
        <v>通常</v>
      </c>
      <c r="S77" s="53" t="str">
        <f t="shared" si="211"/>
        <v>通常</v>
      </c>
      <c r="T77" s="53" t="str">
        <f t="shared" si="211"/>
        <v>通常</v>
      </c>
      <c r="U77" s="53" t="str">
        <f t="shared" si="211"/>
        <v>通常</v>
      </c>
      <c r="V77" s="53" t="str">
        <f t="shared" si="211"/>
        <v>通常</v>
      </c>
      <c r="W77" s="53" t="str">
        <f t="shared" si="211"/>
        <v>通常</v>
      </c>
      <c r="X77" s="53" t="str">
        <f t="shared" si="211"/>
        <v>通常</v>
      </c>
      <c r="Y77" s="53" t="str">
        <f t="shared" si="211"/>
        <v>通常</v>
      </c>
      <c r="Z77" s="53" t="str">
        <f t="shared" si="211"/>
        <v>通常</v>
      </c>
      <c r="AA77" s="53" t="str">
        <f t="shared" si="211"/>
        <v>通常</v>
      </c>
      <c r="AB77" s="53" t="str">
        <f t="shared" si="211"/>
        <v>通常</v>
      </c>
      <c r="AC77" s="53" t="str">
        <f t="shared" si="211"/>
        <v>通常</v>
      </c>
      <c r="AD77" s="53" t="str">
        <f t="shared" si="211"/>
        <v>通常</v>
      </c>
      <c r="AE77" s="53" t="str">
        <f t="shared" si="211"/>
        <v>通常</v>
      </c>
      <c r="AF77" s="53" t="str">
        <f t="shared" si="211"/>
        <v>通常</v>
      </c>
      <c r="AG77" s="53" t="str">
        <f t="shared" si="211"/>
        <v>通常</v>
      </c>
      <c r="AI77" s="52"/>
      <c r="AJ77" s="37"/>
    </row>
    <row r="78" spans="2:36" hidden="1" x14ac:dyDescent="0.15">
      <c r="C78" s="53" t="str">
        <f>IF(C74="","通常実績",C74)</f>
        <v>通常実績</v>
      </c>
      <c r="D78" s="53" t="str">
        <f t="shared" ref="D78:AG78" si="212">IF(D74="","通常実績",D74)</f>
        <v>通常実績</v>
      </c>
      <c r="E78" s="53" t="str">
        <f t="shared" si="212"/>
        <v>通常実績</v>
      </c>
      <c r="F78" s="53" t="str">
        <f t="shared" si="212"/>
        <v>通常実績</v>
      </c>
      <c r="G78" s="53" t="str">
        <f t="shared" si="212"/>
        <v>通常実績</v>
      </c>
      <c r="H78" s="53" t="str">
        <f t="shared" si="212"/>
        <v>通常実績</v>
      </c>
      <c r="I78" s="53" t="str">
        <f t="shared" si="212"/>
        <v>通常実績</v>
      </c>
      <c r="J78" s="53" t="str">
        <f t="shared" si="212"/>
        <v>通常実績</v>
      </c>
      <c r="K78" s="53" t="str">
        <f t="shared" si="212"/>
        <v>通常実績</v>
      </c>
      <c r="L78" s="53" t="str">
        <f t="shared" si="212"/>
        <v>通常実績</v>
      </c>
      <c r="M78" s="53" t="str">
        <f t="shared" si="212"/>
        <v>通常実績</v>
      </c>
      <c r="N78" s="53" t="str">
        <f t="shared" si="212"/>
        <v>通常実績</v>
      </c>
      <c r="O78" s="53" t="str">
        <f t="shared" si="212"/>
        <v>通常実績</v>
      </c>
      <c r="P78" s="53" t="str">
        <f t="shared" si="212"/>
        <v>通常実績</v>
      </c>
      <c r="Q78" s="53" t="str">
        <f t="shared" si="212"/>
        <v>通常実績</v>
      </c>
      <c r="R78" s="53" t="str">
        <f t="shared" si="212"/>
        <v>通常実績</v>
      </c>
      <c r="S78" s="53" t="str">
        <f t="shared" si="212"/>
        <v>通常実績</v>
      </c>
      <c r="T78" s="53" t="str">
        <f t="shared" si="212"/>
        <v>通常実績</v>
      </c>
      <c r="U78" s="53" t="str">
        <f t="shared" si="212"/>
        <v>通常実績</v>
      </c>
      <c r="V78" s="53" t="str">
        <f t="shared" si="212"/>
        <v>通常実績</v>
      </c>
      <c r="W78" s="53" t="str">
        <f t="shared" si="212"/>
        <v>通常実績</v>
      </c>
      <c r="X78" s="53" t="str">
        <f t="shared" si="212"/>
        <v>通常実績</v>
      </c>
      <c r="Y78" s="53" t="str">
        <f t="shared" si="212"/>
        <v>通常実績</v>
      </c>
      <c r="Z78" s="53" t="str">
        <f t="shared" si="212"/>
        <v>通常実績</v>
      </c>
      <c r="AA78" s="53" t="str">
        <f t="shared" si="212"/>
        <v>通常実績</v>
      </c>
      <c r="AB78" s="53" t="str">
        <f t="shared" si="212"/>
        <v>通常実績</v>
      </c>
      <c r="AC78" s="53" t="str">
        <f t="shared" si="212"/>
        <v>通常実績</v>
      </c>
      <c r="AD78" s="53" t="str">
        <f t="shared" si="212"/>
        <v>通常実績</v>
      </c>
      <c r="AE78" s="53" t="str">
        <f t="shared" si="212"/>
        <v>通常実績</v>
      </c>
      <c r="AF78" s="53" t="str">
        <f t="shared" si="212"/>
        <v>通常実績</v>
      </c>
      <c r="AG78" s="53" t="str">
        <f t="shared" si="212"/>
        <v>通常実績</v>
      </c>
      <c r="AI78" s="52"/>
      <c r="AJ78" s="37"/>
    </row>
    <row r="80" spans="2:36" hidden="1" x14ac:dyDescent="0.15">
      <c r="C80" s="7">
        <f>YEAR(C83)</f>
        <v>2025</v>
      </c>
      <c r="D80" s="7">
        <f>MONTH(C83)</f>
        <v>8</v>
      </c>
    </row>
    <row r="81" spans="2:36" x14ac:dyDescent="0.15">
      <c r="B81" s="11" t="s">
        <v>19</v>
      </c>
      <c r="C81" s="79">
        <f>C83</f>
        <v>45870</v>
      </c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1"/>
    </row>
    <row r="82" spans="2:36" hidden="1" x14ac:dyDescent="0.15">
      <c r="B82" s="45"/>
      <c r="C82" s="29">
        <f>DATE($C80,$D80,1)</f>
        <v>45870</v>
      </c>
      <c r="D82" s="29">
        <f>C82+1</f>
        <v>45871</v>
      </c>
      <c r="E82" s="29">
        <f t="shared" ref="E82" si="213">D82+1</f>
        <v>45872</v>
      </c>
      <c r="F82" s="29">
        <f t="shared" ref="F82" si="214">E82+1</f>
        <v>45873</v>
      </c>
      <c r="G82" s="29">
        <f t="shared" ref="G82" si="215">F82+1</f>
        <v>45874</v>
      </c>
      <c r="H82" s="29">
        <f t="shared" ref="H82" si="216">G82+1</f>
        <v>45875</v>
      </c>
      <c r="I82" s="29">
        <f t="shared" ref="I82" si="217">H82+1</f>
        <v>45876</v>
      </c>
      <c r="J82" s="29">
        <f t="shared" ref="J82" si="218">I82+1</f>
        <v>45877</v>
      </c>
      <c r="K82" s="29">
        <f t="shared" ref="K82" si="219">J82+1</f>
        <v>45878</v>
      </c>
      <c r="L82" s="29">
        <f t="shared" ref="L82" si="220">K82+1</f>
        <v>45879</v>
      </c>
      <c r="M82" s="29">
        <f t="shared" ref="M82" si="221">L82+1</f>
        <v>45880</v>
      </c>
      <c r="N82" s="29">
        <f t="shared" ref="N82" si="222">M82+1</f>
        <v>45881</v>
      </c>
      <c r="O82" s="29">
        <f t="shared" ref="O82" si="223">N82+1</f>
        <v>45882</v>
      </c>
      <c r="P82" s="29">
        <f t="shared" ref="P82" si="224">O82+1</f>
        <v>45883</v>
      </c>
      <c r="Q82" s="29">
        <f t="shared" ref="Q82" si="225">P82+1</f>
        <v>45884</v>
      </c>
      <c r="R82" s="29">
        <f t="shared" ref="R82" si="226">Q82+1</f>
        <v>45885</v>
      </c>
      <c r="S82" s="29">
        <f t="shared" ref="S82" si="227">R82+1</f>
        <v>45886</v>
      </c>
      <c r="T82" s="29">
        <f t="shared" ref="T82" si="228">S82+1</f>
        <v>45887</v>
      </c>
      <c r="U82" s="29">
        <f t="shared" ref="U82" si="229">T82+1</f>
        <v>45888</v>
      </c>
      <c r="V82" s="29">
        <f t="shared" ref="V82" si="230">U82+1</f>
        <v>45889</v>
      </c>
      <c r="W82" s="29">
        <f t="shared" ref="W82" si="231">V82+1</f>
        <v>45890</v>
      </c>
      <c r="X82" s="29">
        <f t="shared" ref="X82" si="232">W82+1</f>
        <v>45891</v>
      </c>
      <c r="Y82" s="29">
        <f t="shared" ref="Y82" si="233">X82+1</f>
        <v>45892</v>
      </c>
      <c r="Z82" s="29">
        <f t="shared" ref="Z82" si="234">Y82+1</f>
        <v>45893</v>
      </c>
      <c r="AA82" s="29">
        <f t="shared" ref="AA82" si="235">Z82+1</f>
        <v>45894</v>
      </c>
      <c r="AB82" s="29">
        <f t="shared" ref="AB82" si="236">AA82+1</f>
        <v>45895</v>
      </c>
      <c r="AC82" s="29">
        <f t="shared" ref="AC82" si="237">AB82+1</f>
        <v>45896</v>
      </c>
      <c r="AD82" s="29">
        <f t="shared" ref="AD82" si="238">AC82+1</f>
        <v>45897</v>
      </c>
      <c r="AE82" s="29">
        <f t="shared" ref="AE82" si="239">AD82+1</f>
        <v>45898</v>
      </c>
      <c r="AF82" s="29">
        <f t="shared" ref="AF82" si="240">AE82+1</f>
        <v>45899</v>
      </c>
      <c r="AG82" s="29">
        <f t="shared" ref="AG82" si="241">AF82+1</f>
        <v>45900</v>
      </c>
      <c r="AH82" s="46"/>
      <c r="AI82" s="47"/>
    </row>
    <row r="83" spans="2:36" x14ac:dyDescent="0.15">
      <c r="B83" s="27" t="s">
        <v>20</v>
      </c>
      <c r="C83" s="48">
        <f>IF(EDATE(C68,1)&gt;$G$8,"",EDATE(C68,1))</f>
        <v>45870</v>
      </c>
      <c r="D83" s="29">
        <f>IF(D82&gt;$G$8,"",IF(C83=EOMONTH(DATE($C80,$D80,1),0),"",IF(C83="","",C83+1)))</f>
        <v>45871</v>
      </c>
      <c r="E83" s="29">
        <f t="shared" ref="E83" si="242">IF(E82&gt;$G$8,"",IF(D83=EOMONTH(DATE($C80,$D80,1),0),"",IF(D83="","",D83+1)))</f>
        <v>45872</v>
      </c>
      <c r="F83" s="29">
        <f t="shared" ref="F83" si="243">IF(F82&gt;$G$8,"",IF(E83=EOMONTH(DATE($C80,$D80,1),0),"",IF(E83="","",E83+1)))</f>
        <v>45873</v>
      </c>
      <c r="G83" s="29">
        <f t="shared" ref="G83" si="244">IF(G82&gt;$G$8,"",IF(F83=EOMONTH(DATE($C80,$D80,1),0),"",IF(F83="","",F83+1)))</f>
        <v>45874</v>
      </c>
      <c r="H83" s="29">
        <f t="shared" ref="H83" si="245">IF(H82&gt;$G$8,"",IF(G83=EOMONTH(DATE($C80,$D80,1),0),"",IF(G83="","",G83+1)))</f>
        <v>45875</v>
      </c>
      <c r="I83" s="29">
        <f t="shared" ref="I83" si="246">IF(I82&gt;$G$8,"",IF(H83=EOMONTH(DATE($C80,$D80,1),0),"",IF(H83="","",H83+1)))</f>
        <v>45876</v>
      </c>
      <c r="J83" s="29">
        <f t="shared" ref="J83" si="247">IF(J82&gt;$G$8,"",IF(I83=EOMONTH(DATE($C80,$D80,1),0),"",IF(I83="","",I83+1)))</f>
        <v>45877</v>
      </c>
      <c r="K83" s="29">
        <f t="shared" ref="K83" si="248">IF(K82&gt;$G$8,"",IF(J83=EOMONTH(DATE($C80,$D80,1),0),"",IF(J83="","",J83+1)))</f>
        <v>45878</v>
      </c>
      <c r="L83" s="29">
        <f t="shared" ref="L83" si="249">IF(L82&gt;$G$8,"",IF(K83=EOMONTH(DATE($C80,$D80,1),0),"",IF(K83="","",K83+1)))</f>
        <v>45879</v>
      </c>
      <c r="M83" s="29">
        <f t="shared" ref="M83" si="250">IF(M82&gt;$G$8,"",IF(L83=EOMONTH(DATE($C80,$D80,1),0),"",IF(L83="","",L83+1)))</f>
        <v>45880</v>
      </c>
      <c r="N83" s="29">
        <f t="shared" ref="N83" si="251">IF(N82&gt;$G$8,"",IF(M83=EOMONTH(DATE($C80,$D80,1),0),"",IF(M83="","",M83+1)))</f>
        <v>45881</v>
      </c>
      <c r="O83" s="29">
        <f t="shared" ref="O83" si="252">IF(O82&gt;$G$8,"",IF(N83=EOMONTH(DATE($C80,$D80,1),0),"",IF(N83="","",N83+1)))</f>
        <v>45882</v>
      </c>
      <c r="P83" s="29">
        <f t="shared" ref="P83" si="253">IF(P82&gt;$G$8,"",IF(O83=EOMONTH(DATE($C80,$D80,1),0),"",IF(O83="","",O83+1)))</f>
        <v>45883</v>
      </c>
      <c r="Q83" s="29">
        <f t="shared" ref="Q83" si="254">IF(Q82&gt;$G$8,"",IF(P83=EOMONTH(DATE($C80,$D80,1),0),"",IF(P83="","",P83+1)))</f>
        <v>45884</v>
      </c>
      <c r="R83" s="29">
        <f t="shared" ref="R83" si="255">IF(R82&gt;$G$8,"",IF(Q83=EOMONTH(DATE($C80,$D80,1),0),"",IF(Q83="","",Q83+1)))</f>
        <v>45885</v>
      </c>
      <c r="S83" s="29">
        <f t="shared" ref="S83" si="256">IF(S82&gt;$G$8,"",IF(R83=EOMONTH(DATE($C80,$D80,1),0),"",IF(R83="","",R83+1)))</f>
        <v>45886</v>
      </c>
      <c r="T83" s="29">
        <f t="shared" ref="T83" si="257">IF(T82&gt;$G$8,"",IF(S83=EOMONTH(DATE($C80,$D80,1),0),"",IF(S83="","",S83+1)))</f>
        <v>45887</v>
      </c>
      <c r="U83" s="29">
        <f t="shared" ref="U83" si="258">IF(U82&gt;$G$8,"",IF(T83=EOMONTH(DATE($C80,$D80,1),0),"",IF(T83="","",T83+1)))</f>
        <v>45888</v>
      </c>
      <c r="V83" s="29">
        <f t="shared" ref="V83" si="259">IF(V82&gt;$G$8,"",IF(U83=EOMONTH(DATE($C80,$D80,1),0),"",IF(U83="","",U83+1)))</f>
        <v>45889</v>
      </c>
      <c r="W83" s="29">
        <f t="shared" ref="W83" si="260">IF(W82&gt;$G$8,"",IF(V83=EOMONTH(DATE($C80,$D80,1),0),"",IF(V83="","",V83+1)))</f>
        <v>45890</v>
      </c>
      <c r="X83" s="29">
        <f t="shared" ref="X83" si="261">IF(X82&gt;$G$8,"",IF(W83=EOMONTH(DATE($C80,$D80,1),0),"",IF(W83="","",W83+1)))</f>
        <v>45891</v>
      </c>
      <c r="Y83" s="29">
        <f t="shared" ref="Y83" si="262">IF(Y82&gt;$G$8,"",IF(X83=EOMONTH(DATE($C80,$D80,1),0),"",IF(X83="","",X83+1)))</f>
        <v>45892</v>
      </c>
      <c r="Z83" s="29">
        <f t="shared" ref="Z83" si="263">IF(Z82&gt;$G$8,"",IF(Y83=EOMONTH(DATE($C80,$D80,1),0),"",IF(Y83="","",Y83+1)))</f>
        <v>45893</v>
      </c>
      <c r="AA83" s="29">
        <f t="shared" ref="AA83" si="264">IF(AA82&gt;$G$8,"",IF(Z83=EOMONTH(DATE($C80,$D80,1),0),"",IF(Z83="","",Z83+1)))</f>
        <v>45894</v>
      </c>
      <c r="AB83" s="29">
        <f t="shared" ref="AB83" si="265">IF(AB82&gt;$G$8,"",IF(AA83=EOMONTH(DATE($C80,$D80,1),0),"",IF(AA83="","",AA83+1)))</f>
        <v>45895</v>
      </c>
      <c r="AC83" s="29">
        <f t="shared" ref="AC83" si="266">IF(AC82&gt;$G$8,"",IF(AB83=EOMONTH(DATE($C80,$D80,1),0),"",IF(AB83="","",AB83+1)))</f>
        <v>45896</v>
      </c>
      <c r="AD83" s="29">
        <f t="shared" ref="AD83" si="267">IF(AD82&gt;$G$8,"",IF(AC83=EOMONTH(DATE($C80,$D80,1),0),"",IF(AC83="","",AC83+1)))</f>
        <v>45897</v>
      </c>
      <c r="AE83" s="29">
        <f t="shared" ref="AE83" si="268">IF(AE82&gt;$G$8,"",IF(AD83=EOMONTH(DATE($C80,$D80,1),0),"",IF(AD83="","",AD83+1)))</f>
        <v>45898</v>
      </c>
      <c r="AF83" s="29">
        <f t="shared" ref="AF83" si="269">IF(AF82&gt;$G$8,"",IF(AE83=EOMONTH(DATE($C80,$D80,1),0),"",IF(AE83="","",AE83+1)))</f>
        <v>45899</v>
      </c>
      <c r="AG83" s="29">
        <f t="shared" ref="AG83" si="270">IF(AG82&gt;$G$8,"",IF(AF83=EOMONTH(DATE($C80,$D80,1),0),"",IF(AF83="","",AF83+1)))</f>
        <v>45900</v>
      </c>
      <c r="AH83" s="30" t="s">
        <v>21</v>
      </c>
      <c r="AI83" s="31">
        <f>+COUNTIFS(C84:AG84,"土",C88:AG88,"")+COUNTIFS(C84:AG84,"日",C88:AG88,"")</f>
        <v>10</v>
      </c>
    </row>
    <row r="84" spans="2:36" x14ac:dyDescent="0.15">
      <c r="B84" s="32" t="s">
        <v>5</v>
      </c>
      <c r="C84" s="33" t="str">
        <f>IFERROR(TEXT(WEEKDAY(+C83),"aaa"),"")</f>
        <v>金</v>
      </c>
      <c r="D84" s="33" t="str">
        <f t="shared" ref="D84:AG84" si="271">IFERROR(TEXT(WEEKDAY(+D83),"aaa"),"")</f>
        <v>土</v>
      </c>
      <c r="E84" s="33" t="str">
        <f t="shared" si="271"/>
        <v>日</v>
      </c>
      <c r="F84" s="33" t="str">
        <f t="shared" si="271"/>
        <v>月</v>
      </c>
      <c r="G84" s="33" t="str">
        <f t="shared" si="271"/>
        <v>火</v>
      </c>
      <c r="H84" s="33" t="str">
        <f t="shared" si="271"/>
        <v>水</v>
      </c>
      <c r="I84" s="33" t="str">
        <f t="shared" si="271"/>
        <v>木</v>
      </c>
      <c r="J84" s="33" t="str">
        <f t="shared" si="271"/>
        <v>金</v>
      </c>
      <c r="K84" s="33" t="str">
        <f t="shared" si="271"/>
        <v>土</v>
      </c>
      <c r="L84" s="33" t="str">
        <f t="shared" si="271"/>
        <v>日</v>
      </c>
      <c r="M84" s="33" t="str">
        <f t="shared" si="271"/>
        <v>月</v>
      </c>
      <c r="N84" s="33" t="str">
        <f t="shared" si="271"/>
        <v>火</v>
      </c>
      <c r="O84" s="33" t="str">
        <f t="shared" si="271"/>
        <v>水</v>
      </c>
      <c r="P84" s="33" t="str">
        <f t="shared" si="271"/>
        <v>木</v>
      </c>
      <c r="Q84" s="33" t="str">
        <f t="shared" si="271"/>
        <v>金</v>
      </c>
      <c r="R84" s="33" t="str">
        <f t="shared" si="271"/>
        <v>土</v>
      </c>
      <c r="S84" s="33" t="str">
        <f t="shared" si="271"/>
        <v>日</v>
      </c>
      <c r="T84" s="33" t="str">
        <f t="shared" si="271"/>
        <v>月</v>
      </c>
      <c r="U84" s="33" t="str">
        <f t="shared" si="271"/>
        <v>火</v>
      </c>
      <c r="V84" s="33" t="str">
        <f t="shared" si="271"/>
        <v>水</v>
      </c>
      <c r="W84" s="33" t="str">
        <f t="shared" si="271"/>
        <v>木</v>
      </c>
      <c r="X84" s="33" t="str">
        <f t="shared" si="271"/>
        <v>金</v>
      </c>
      <c r="Y84" s="33" t="str">
        <f t="shared" si="271"/>
        <v>土</v>
      </c>
      <c r="Z84" s="33" t="str">
        <f t="shared" si="271"/>
        <v>日</v>
      </c>
      <c r="AA84" s="33" t="str">
        <f t="shared" si="271"/>
        <v>月</v>
      </c>
      <c r="AB84" s="33" t="str">
        <f t="shared" si="271"/>
        <v>火</v>
      </c>
      <c r="AC84" s="33" t="str">
        <f t="shared" si="271"/>
        <v>水</v>
      </c>
      <c r="AD84" s="33" t="str">
        <f t="shared" si="271"/>
        <v>木</v>
      </c>
      <c r="AE84" s="33" t="str">
        <f t="shared" si="271"/>
        <v>金</v>
      </c>
      <c r="AF84" s="33" t="str">
        <f t="shared" si="271"/>
        <v>土</v>
      </c>
      <c r="AG84" s="33" t="str">
        <f t="shared" si="271"/>
        <v>日</v>
      </c>
      <c r="AH84" s="30" t="s">
        <v>16</v>
      </c>
      <c r="AI84" s="31">
        <f>+COUNTIF(C88:AG88,"夏休")+COUNTIF(C88:AG88,"冬休")+COUNTIF(C88:AG88,"中止")</f>
        <v>0</v>
      </c>
    </row>
    <row r="85" spans="2:36" ht="13.5" customHeight="1" x14ac:dyDescent="0.15">
      <c r="B85" s="70" t="s">
        <v>8</v>
      </c>
      <c r="C85" s="73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7"/>
      <c r="AE85" s="67"/>
      <c r="AF85" s="64"/>
      <c r="AG85" s="76"/>
      <c r="AH85" s="34" t="s">
        <v>2</v>
      </c>
      <c r="AI85" s="35">
        <f>COUNT(C83:AG83)-AI84</f>
        <v>31</v>
      </c>
    </row>
    <row r="86" spans="2:36" ht="13.5" customHeight="1" x14ac:dyDescent="0.15">
      <c r="B86" s="71"/>
      <c r="C86" s="74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8"/>
      <c r="AE86" s="68"/>
      <c r="AF86" s="65"/>
      <c r="AG86" s="77"/>
      <c r="AH86" s="34" t="s">
        <v>6</v>
      </c>
      <c r="AI86" s="36">
        <f>+COUNTIF(C89:AG89,"休")</f>
        <v>0</v>
      </c>
      <c r="AJ86" s="37" t="str">
        <f>IF(AI87&gt;0.285,"",IF(AI86&lt;AI83,"←計画日数が足りません",""))</f>
        <v>←計画日数が足りません</v>
      </c>
    </row>
    <row r="87" spans="2:36" ht="13.5" customHeight="1" x14ac:dyDescent="0.15">
      <c r="B87" s="72"/>
      <c r="C87" s="75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9"/>
      <c r="AE87" s="69"/>
      <c r="AF87" s="66"/>
      <c r="AG87" s="78"/>
      <c r="AH87" s="34" t="s">
        <v>9</v>
      </c>
      <c r="AI87" s="49">
        <f>+AI86/AI85</f>
        <v>0</v>
      </c>
    </row>
    <row r="88" spans="2:36" x14ac:dyDescent="0.15">
      <c r="B88" s="39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34" t="s">
        <v>10</v>
      </c>
      <c r="AI88" s="36">
        <f>+COUNTIF(C90:AG90,"*休")</f>
        <v>0</v>
      </c>
    </row>
    <row r="89" spans="2:36" x14ac:dyDescent="0.15">
      <c r="B89" s="32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54"/>
      <c r="AH89" s="40" t="s">
        <v>4</v>
      </c>
      <c r="AI89" s="50">
        <f>+AI88/AI85</f>
        <v>0</v>
      </c>
    </row>
    <row r="90" spans="2:36" x14ac:dyDescent="0.15">
      <c r="B90" s="42" t="s">
        <v>7</v>
      </c>
      <c r="C90" s="55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7"/>
      <c r="AH90" s="43" t="s">
        <v>18</v>
      </c>
      <c r="AI90" s="44" t="str">
        <f>_xlfn.IFS(AI89&gt;=0.285,"OK",AI83&lt;=AI88,"OK",AI83&gt;AI88,"NG")</f>
        <v>NG</v>
      </c>
      <c r="AJ90" s="37" t="str">
        <f>IF(AI90="NG","←月単位未達成","←月単位達成")</f>
        <v>←月単位未達成</v>
      </c>
    </row>
    <row r="91" spans="2:36" hidden="1" x14ac:dyDescent="0.15">
      <c r="C91" s="53" t="str">
        <f>IF($C88="","通常",C88)</f>
        <v>通常</v>
      </c>
      <c r="D91" s="53" t="str">
        <f t="shared" ref="D91:AG91" si="272">IF(D88="","通常",D88)</f>
        <v>通常</v>
      </c>
      <c r="E91" s="53" t="str">
        <f t="shared" si="272"/>
        <v>通常</v>
      </c>
      <c r="F91" s="53" t="str">
        <f t="shared" si="272"/>
        <v>通常</v>
      </c>
      <c r="G91" s="53" t="str">
        <f t="shared" si="272"/>
        <v>通常</v>
      </c>
      <c r="H91" s="53" t="str">
        <f t="shared" si="272"/>
        <v>通常</v>
      </c>
      <c r="I91" s="53" t="str">
        <f t="shared" si="272"/>
        <v>通常</v>
      </c>
      <c r="J91" s="53" t="str">
        <f t="shared" si="272"/>
        <v>通常</v>
      </c>
      <c r="K91" s="53" t="str">
        <f t="shared" si="272"/>
        <v>通常</v>
      </c>
      <c r="L91" s="53" t="str">
        <f t="shared" si="272"/>
        <v>通常</v>
      </c>
      <c r="M91" s="53" t="str">
        <f t="shared" si="272"/>
        <v>通常</v>
      </c>
      <c r="N91" s="53" t="str">
        <f t="shared" si="272"/>
        <v>通常</v>
      </c>
      <c r="O91" s="53" t="str">
        <f t="shared" si="272"/>
        <v>通常</v>
      </c>
      <c r="P91" s="53" t="str">
        <f t="shared" si="272"/>
        <v>通常</v>
      </c>
      <c r="Q91" s="53" t="str">
        <f t="shared" si="272"/>
        <v>通常</v>
      </c>
      <c r="R91" s="53" t="str">
        <f t="shared" si="272"/>
        <v>通常</v>
      </c>
      <c r="S91" s="53" t="str">
        <f t="shared" si="272"/>
        <v>通常</v>
      </c>
      <c r="T91" s="53" t="str">
        <f t="shared" si="272"/>
        <v>通常</v>
      </c>
      <c r="U91" s="53" t="str">
        <f t="shared" si="272"/>
        <v>通常</v>
      </c>
      <c r="V91" s="53" t="str">
        <f t="shared" si="272"/>
        <v>通常</v>
      </c>
      <c r="W91" s="53" t="str">
        <f t="shared" si="272"/>
        <v>通常</v>
      </c>
      <c r="X91" s="53" t="str">
        <f t="shared" si="272"/>
        <v>通常</v>
      </c>
      <c r="Y91" s="53" t="str">
        <f t="shared" si="272"/>
        <v>通常</v>
      </c>
      <c r="Z91" s="53" t="str">
        <f t="shared" si="272"/>
        <v>通常</v>
      </c>
      <c r="AA91" s="53" t="str">
        <f t="shared" si="272"/>
        <v>通常</v>
      </c>
      <c r="AB91" s="53" t="str">
        <f t="shared" si="272"/>
        <v>通常</v>
      </c>
      <c r="AC91" s="53" t="str">
        <f t="shared" si="272"/>
        <v>通常</v>
      </c>
      <c r="AD91" s="53" t="str">
        <f t="shared" si="272"/>
        <v>通常</v>
      </c>
      <c r="AE91" s="53" t="str">
        <f t="shared" si="272"/>
        <v>通常</v>
      </c>
      <c r="AF91" s="53" t="str">
        <f t="shared" si="272"/>
        <v>通常</v>
      </c>
      <c r="AG91" s="53" t="str">
        <f t="shared" si="272"/>
        <v>通常</v>
      </c>
      <c r="AI91" s="52"/>
      <c r="AJ91" s="37"/>
    </row>
    <row r="92" spans="2:36" hidden="1" x14ac:dyDescent="0.15">
      <c r="C92" s="53" t="str">
        <f>IF(C88="","通常実績",C88)</f>
        <v>通常実績</v>
      </c>
      <c r="D92" s="53" t="str">
        <f t="shared" ref="D92:AG92" si="273">IF(D88="","通常実績",D88)</f>
        <v>通常実績</v>
      </c>
      <c r="E92" s="53" t="str">
        <f t="shared" si="273"/>
        <v>通常実績</v>
      </c>
      <c r="F92" s="53" t="str">
        <f t="shared" si="273"/>
        <v>通常実績</v>
      </c>
      <c r="G92" s="53" t="str">
        <f t="shared" si="273"/>
        <v>通常実績</v>
      </c>
      <c r="H92" s="53" t="str">
        <f t="shared" si="273"/>
        <v>通常実績</v>
      </c>
      <c r="I92" s="53" t="str">
        <f t="shared" si="273"/>
        <v>通常実績</v>
      </c>
      <c r="J92" s="53" t="str">
        <f t="shared" si="273"/>
        <v>通常実績</v>
      </c>
      <c r="K92" s="53" t="str">
        <f t="shared" si="273"/>
        <v>通常実績</v>
      </c>
      <c r="L92" s="53" t="str">
        <f t="shared" si="273"/>
        <v>通常実績</v>
      </c>
      <c r="M92" s="53" t="str">
        <f t="shared" si="273"/>
        <v>通常実績</v>
      </c>
      <c r="N92" s="53" t="str">
        <f t="shared" si="273"/>
        <v>通常実績</v>
      </c>
      <c r="O92" s="53" t="str">
        <f t="shared" si="273"/>
        <v>通常実績</v>
      </c>
      <c r="P92" s="53" t="str">
        <f t="shared" si="273"/>
        <v>通常実績</v>
      </c>
      <c r="Q92" s="53" t="str">
        <f t="shared" si="273"/>
        <v>通常実績</v>
      </c>
      <c r="R92" s="53" t="str">
        <f t="shared" si="273"/>
        <v>通常実績</v>
      </c>
      <c r="S92" s="53" t="str">
        <f t="shared" si="273"/>
        <v>通常実績</v>
      </c>
      <c r="T92" s="53" t="str">
        <f t="shared" si="273"/>
        <v>通常実績</v>
      </c>
      <c r="U92" s="53" t="str">
        <f t="shared" si="273"/>
        <v>通常実績</v>
      </c>
      <c r="V92" s="53" t="str">
        <f t="shared" si="273"/>
        <v>通常実績</v>
      </c>
      <c r="W92" s="53" t="str">
        <f t="shared" si="273"/>
        <v>通常実績</v>
      </c>
      <c r="X92" s="53" t="str">
        <f t="shared" si="273"/>
        <v>通常実績</v>
      </c>
      <c r="Y92" s="53" t="str">
        <f t="shared" si="273"/>
        <v>通常実績</v>
      </c>
      <c r="Z92" s="53" t="str">
        <f t="shared" si="273"/>
        <v>通常実績</v>
      </c>
      <c r="AA92" s="53" t="str">
        <f t="shared" si="273"/>
        <v>通常実績</v>
      </c>
      <c r="AB92" s="53" t="str">
        <f t="shared" si="273"/>
        <v>通常実績</v>
      </c>
      <c r="AC92" s="53" t="str">
        <f t="shared" si="273"/>
        <v>通常実績</v>
      </c>
      <c r="AD92" s="53" t="str">
        <f t="shared" si="273"/>
        <v>通常実績</v>
      </c>
      <c r="AE92" s="53" t="str">
        <f t="shared" si="273"/>
        <v>通常実績</v>
      </c>
      <c r="AF92" s="53" t="str">
        <f t="shared" si="273"/>
        <v>通常実績</v>
      </c>
      <c r="AG92" s="53" t="str">
        <f t="shared" si="273"/>
        <v>通常実績</v>
      </c>
      <c r="AI92" s="52"/>
      <c r="AJ92" s="37"/>
    </row>
    <row r="94" spans="2:36" hidden="1" x14ac:dyDescent="0.15">
      <c r="C94" s="7">
        <f>YEAR(C97)</f>
        <v>2025</v>
      </c>
      <c r="D94" s="7">
        <f>MONTH(C97)</f>
        <v>9</v>
      </c>
    </row>
    <row r="95" spans="2:36" x14ac:dyDescent="0.15">
      <c r="B95" s="11" t="s">
        <v>19</v>
      </c>
      <c r="C95" s="79">
        <f>C97</f>
        <v>45901</v>
      </c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1"/>
    </row>
    <row r="96" spans="2:36" hidden="1" x14ac:dyDescent="0.15">
      <c r="B96" s="45"/>
      <c r="C96" s="29">
        <f>DATE($C94,$D94,1)</f>
        <v>45901</v>
      </c>
      <c r="D96" s="29">
        <f>C96+1</f>
        <v>45902</v>
      </c>
      <c r="E96" s="29">
        <f t="shared" ref="E96" si="274">D96+1</f>
        <v>45903</v>
      </c>
      <c r="F96" s="29">
        <f t="shared" ref="F96" si="275">E96+1</f>
        <v>45904</v>
      </c>
      <c r="G96" s="29">
        <f t="shared" ref="G96" si="276">F96+1</f>
        <v>45905</v>
      </c>
      <c r="H96" s="29">
        <f t="shared" ref="H96" si="277">G96+1</f>
        <v>45906</v>
      </c>
      <c r="I96" s="29">
        <f t="shared" ref="I96" si="278">H96+1</f>
        <v>45907</v>
      </c>
      <c r="J96" s="29">
        <f t="shared" ref="J96" si="279">I96+1</f>
        <v>45908</v>
      </c>
      <c r="K96" s="29">
        <f t="shared" ref="K96" si="280">J96+1</f>
        <v>45909</v>
      </c>
      <c r="L96" s="29">
        <f t="shared" ref="L96" si="281">K96+1</f>
        <v>45910</v>
      </c>
      <c r="M96" s="29">
        <f t="shared" ref="M96" si="282">L96+1</f>
        <v>45911</v>
      </c>
      <c r="N96" s="29">
        <f t="shared" ref="N96" si="283">M96+1</f>
        <v>45912</v>
      </c>
      <c r="O96" s="29">
        <f t="shared" ref="O96" si="284">N96+1</f>
        <v>45913</v>
      </c>
      <c r="P96" s="29">
        <f t="shared" ref="P96" si="285">O96+1</f>
        <v>45914</v>
      </c>
      <c r="Q96" s="29">
        <f t="shared" ref="Q96" si="286">P96+1</f>
        <v>45915</v>
      </c>
      <c r="R96" s="29">
        <f t="shared" ref="R96" si="287">Q96+1</f>
        <v>45916</v>
      </c>
      <c r="S96" s="29">
        <f t="shared" ref="S96" si="288">R96+1</f>
        <v>45917</v>
      </c>
      <c r="T96" s="29">
        <f t="shared" ref="T96" si="289">S96+1</f>
        <v>45918</v>
      </c>
      <c r="U96" s="29">
        <f t="shared" ref="U96" si="290">T96+1</f>
        <v>45919</v>
      </c>
      <c r="V96" s="29">
        <f t="shared" ref="V96" si="291">U96+1</f>
        <v>45920</v>
      </c>
      <c r="W96" s="29">
        <f t="shared" ref="W96" si="292">V96+1</f>
        <v>45921</v>
      </c>
      <c r="X96" s="29">
        <f t="shared" ref="X96" si="293">W96+1</f>
        <v>45922</v>
      </c>
      <c r="Y96" s="29">
        <f t="shared" ref="Y96" si="294">X96+1</f>
        <v>45923</v>
      </c>
      <c r="Z96" s="29">
        <f t="shared" ref="Z96" si="295">Y96+1</f>
        <v>45924</v>
      </c>
      <c r="AA96" s="29">
        <f t="shared" ref="AA96" si="296">Z96+1</f>
        <v>45925</v>
      </c>
      <c r="AB96" s="29">
        <f t="shared" ref="AB96" si="297">AA96+1</f>
        <v>45926</v>
      </c>
      <c r="AC96" s="29">
        <f t="shared" ref="AC96" si="298">AB96+1</f>
        <v>45927</v>
      </c>
      <c r="AD96" s="29">
        <f t="shared" ref="AD96" si="299">AC96+1</f>
        <v>45928</v>
      </c>
      <c r="AE96" s="29">
        <f t="shared" ref="AE96" si="300">AD96+1</f>
        <v>45929</v>
      </c>
      <c r="AF96" s="29">
        <f t="shared" ref="AF96" si="301">AE96+1</f>
        <v>45930</v>
      </c>
      <c r="AG96" s="29">
        <f t="shared" ref="AG96" si="302">AF96+1</f>
        <v>45931</v>
      </c>
      <c r="AH96" s="46"/>
      <c r="AI96" s="47"/>
    </row>
    <row r="97" spans="2:36" x14ac:dyDescent="0.15">
      <c r="B97" s="27" t="s">
        <v>20</v>
      </c>
      <c r="C97" s="48">
        <f>IF(EDATE(C82,1)&gt;$G$8,"",EDATE(C82,1))</f>
        <v>45901</v>
      </c>
      <c r="D97" s="29">
        <f>IF(D96&gt;$G$8,"",IF(C97=EOMONTH(DATE($C94,$D94,1),0),"",IF(C97="","",C97+1)))</f>
        <v>45902</v>
      </c>
      <c r="E97" s="29">
        <f t="shared" ref="E97" si="303">IF(E96&gt;$G$8,"",IF(D97=EOMONTH(DATE($C94,$D94,1),0),"",IF(D97="","",D97+1)))</f>
        <v>45903</v>
      </c>
      <c r="F97" s="29">
        <f t="shared" ref="F97" si="304">IF(F96&gt;$G$8,"",IF(E97=EOMONTH(DATE($C94,$D94,1),0),"",IF(E97="","",E97+1)))</f>
        <v>45904</v>
      </c>
      <c r="G97" s="29">
        <f t="shared" ref="G97" si="305">IF(G96&gt;$G$8,"",IF(F97=EOMONTH(DATE($C94,$D94,1),0),"",IF(F97="","",F97+1)))</f>
        <v>45905</v>
      </c>
      <c r="H97" s="29">
        <f t="shared" ref="H97" si="306">IF(H96&gt;$G$8,"",IF(G97=EOMONTH(DATE($C94,$D94,1),0),"",IF(G97="","",G97+1)))</f>
        <v>45906</v>
      </c>
      <c r="I97" s="29">
        <f t="shared" ref="I97" si="307">IF(I96&gt;$G$8,"",IF(H97=EOMONTH(DATE($C94,$D94,1),0),"",IF(H97="","",H97+1)))</f>
        <v>45907</v>
      </c>
      <c r="J97" s="29">
        <f t="shared" ref="J97" si="308">IF(J96&gt;$G$8,"",IF(I97=EOMONTH(DATE($C94,$D94,1),0),"",IF(I97="","",I97+1)))</f>
        <v>45908</v>
      </c>
      <c r="K97" s="29">
        <f t="shared" ref="K97" si="309">IF(K96&gt;$G$8,"",IF(J97=EOMONTH(DATE($C94,$D94,1),0),"",IF(J97="","",J97+1)))</f>
        <v>45909</v>
      </c>
      <c r="L97" s="29">
        <f t="shared" ref="L97" si="310">IF(L96&gt;$G$8,"",IF(K97=EOMONTH(DATE($C94,$D94,1),0),"",IF(K97="","",K97+1)))</f>
        <v>45910</v>
      </c>
      <c r="M97" s="29">
        <f t="shared" ref="M97" si="311">IF(M96&gt;$G$8,"",IF(L97=EOMONTH(DATE($C94,$D94,1),0),"",IF(L97="","",L97+1)))</f>
        <v>45911</v>
      </c>
      <c r="N97" s="29">
        <f t="shared" ref="N97" si="312">IF(N96&gt;$G$8,"",IF(M97=EOMONTH(DATE($C94,$D94,1),0),"",IF(M97="","",M97+1)))</f>
        <v>45912</v>
      </c>
      <c r="O97" s="29">
        <f t="shared" ref="O97" si="313">IF(O96&gt;$G$8,"",IF(N97=EOMONTH(DATE($C94,$D94,1),0),"",IF(N97="","",N97+1)))</f>
        <v>45913</v>
      </c>
      <c r="P97" s="29">
        <f t="shared" ref="P97" si="314">IF(P96&gt;$G$8,"",IF(O97=EOMONTH(DATE($C94,$D94,1),0),"",IF(O97="","",O97+1)))</f>
        <v>45914</v>
      </c>
      <c r="Q97" s="29">
        <f t="shared" ref="Q97" si="315">IF(Q96&gt;$G$8,"",IF(P97=EOMONTH(DATE($C94,$D94,1),0),"",IF(P97="","",P97+1)))</f>
        <v>45915</v>
      </c>
      <c r="R97" s="29">
        <f t="shared" ref="R97" si="316">IF(R96&gt;$G$8,"",IF(Q97=EOMONTH(DATE($C94,$D94,1),0),"",IF(Q97="","",Q97+1)))</f>
        <v>45916</v>
      </c>
      <c r="S97" s="29">
        <f t="shared" ref="S97" si="317">IF(S96&gt;$G$8,"",IF(R97=EOMONTH(DATE($C94,$D94,1),0),"",IF(R97="","",R97+1)))</f>
        <v>45917</v>
      </c>
      <c r="T97" s="29">
        <f t="shared" ref="T97" si="318">IF(T96&gt;$G$8,"",IF(S97=EOMONTH(DATE($C94,$D94,1),0),"",IF(S97="","",S97+1)))</f>
        <v>45918</v>
      </c>
      <c r="U97" s="29">
        <f t="shared" ref="U97" si="319">IF(U96&gt;$G$8,"",IF(T97=EOMONTH(DATE($C94,$D94,1),0),"",IF(T97="","",T97+1)))</f>
        <v>45919</v>
      </c>
      <c r="V97" s="29">
        <f t="shared" ref="V97" si="320">IF(V96&gt;$G$8,"",IF(U97=EOMONTH(DATE($C94,$D94,1),0),"",IF(U97="","",U97+1)))</f>
        <v>45920</v>
      </c>
      <c r="W97" s="29">
        <f t="shared" ref="W97" si="321">IF(W96&gt;$G$8,"",IF(V97=EOMONTH(DATE($C94,$D94,1),0),"",IF(V97="","",V97+1)))</f>
        <v>45921</v>
      </c>
      <c r="X97" s="29">
        <f t="shared" ref="X97" si="322">IF(X96&gt;$G$8,"",IF(W97=EOMONTH(DATE($C94,$D94,1),0),"",IF(W97="","",W97+1)))</f>
        <v>45922</v>
      </c>
      <c r="Y97" s="29">
        <f t="shared" ref="Y97" si="323">IF(Y96&gt;$G$8,"",IF(X97=EOMONTH(DATE($C94,$D94,1),0),"",IF(X97="","",X97+1)))</f>
        <v>45923</v>
      </c>
      <c r="Z97" s="29">
        <f t="shared" ref="Z97" si="324">IF(Z96&gt;$G$8,"",IF(Y97=EOMONTH(DATE($C94,$D94,1),0),"",IF(Y97="","",Y97+1)))</f>
        <v>45924</v>
      </c>
      <c r="AA97" s="29">
        <f t="shared" ref="AA97" si="325">IF(AA96&gt;$G$8,"",IF(Z97=EOMONTH(DATE($C94,$D94,1),0),"",IF(Z97="","",Z97+1)))</f>
        <v>45925</v>
      </c>
      <c r="AB97" s="29">
        <f t="shared" ref="AB97" si="326">IF(AB96&gt;$G$8,"",IF(AA97=EOMONTH(DATE($C94,$D94,1),0),"",IF(AA97="","",AA97+1)))</f>
        <v>45926</v>
      </c>
      <c r="AC97" s="29">
        <f t="shared" ref="AC97" si="327">IF(AC96&gt;$G$8,"",IF(AB97=EOMONTH(DATE($C94,$D94,1),0),"",IF(AB97="","",AB97+1)))</f>
        <v>45927</v>
      </c>
      <c r="AD97" s="29">
        <f t="shared" ref="AD97" si="328">IF(AD96&gt;$G$8,"",IF(AC97=EOMONTH(DATE($C94,$D94,1),0),"",IF(AC97="","",AC97+1)))</f>
        <v>45928</v>
      </c>
      <c r="AE97" s="29">
        <f t="shared" ref="AE97" si="329">IF(AE96&gt;$G$8,"",IF(AD97=EOMONTH(DATE($C94,$D94,1),0),"",IF(AD97="","",AD97+1)))</f>
        <v>45929</v>
      </c>
      <c r="AF97" s="29">
        <f t="shared" ref="AF97" si="330">IF(AF96&gt;$G$8,"",IF(AE97=EOMONTH(DATE($C94,$D94,1),0),"",IF(AE97="","",AE97+1)))</f>
        <v>45930</v>
      </c>
      <c r="AG97" s="29" t="str">
        <f t="shared" ref="AG97" si="331">IF(AG96&gt;$G$8,"",IF(AF97=EOMONTH(DATE($C94,$D94,1),0),"",IF(AF97="","",AF97+1)))</f>
        <v/>
      </c>
      <c r="AH97" s="30" t="s">
        <v>21</v>
      </c>
      <c r="AI97" s="31">
        <f>+COUNTIFS(C98:AG98,"土",C102:AG102,"")+COUNTIFS(C98:AG98,"日",C102:AG102,"")</f>
        <v>8</v>
      </c>
    </row>
    <row r="98" spans="2:36" x14ac:dyDescent="0.15">
      <c r="B98" s="32" t="s">
        <v>5</v>
      </c>
      <c r="C98" s="33" t="str">
        <f>IFERROR(TEXT(WEEKDAY(+C97),"aaa"),"")</f>
        <v>月</v>
      </c>
      <c r="D98" s="33" t="str">
        <f t="shared" ref="D98:AG98" si="332">IFERROR(TEXT(WEEKDAY(+D97),"aaa"),"")</f>
        <v>火</v>
      </c>
      <c r="E98" s="33" t="str">
        <f t="shared" si="332"/>
        <v>水</v>
      </c>
      <c r="F98" s="33" t="str">
        <f t="shared" si="332"/>
        <v>木</v>
      </c>
      <c r="G98" s="33" t="str">
        <f t="shared" si="332"/>
        <v>金</v>
      </c>
      <c r="H98" s="33" t="str">
        <f t="shared" si="332"/>
        <v>土</v>
      </c>
      <c r="I98" s="33" t="str">
        <f t="shared" si="332"/>
        <v>日</v>
      </c>
      <c r="J98" s="33" t="str">
        <f t="shared" si="332"/>
        <v>月</v>
      </c>
      <c r="K98" s="33" t="str">
        <f t="shared" si="332"/>
        <v>火</v>
      </c>
      <c r="L98" s="33" t="str">
        <f t="shared" si="332"/>
        <v>水</v>
      </c>
      <c r="M98" s="33" t="str">
        <f t="shared" si="332"/>
        <v>木</v>
      </c>
      <c r="N98" s="33" t="str">
        <f t="shared" si="332"/>
        <v>金</v>
      </c>
      <c r="O98" s="33" t="str">
        <f t="shared" si="332"/>
        <v>土</v>
      </c>
      <c r="P98" s="33" t="str">
        <f t="shared" si="332"/>
        <v>日</v>
      </c>
      <c r="Q98" s="33" t="str">
        <f t="shared" si="332"/>
        <v>月</v>
      </c>
      <c r="R98" s="33" t="str">
        <f t="shared" si="332"/>
        <v>火</v>
      </c>
      <c r="S98" s="33" t="str">
        <f t="shared" si="332"/>
        <v>水</v>
      </c>
      <c r="T98" s="33" t="str">
        <f t="shared" si="332"/>
        <v>木</v>
      </c>
      <c r="U98" s="33" t="str">
        <f t="shared" si="332"/>
        <v>金</v>
      </c>
      <c r="V98" s="33" t="str">
        <f t="shared" si="332"/>
        <v>土</v>
      </c>
      <c r="W98" s="33" t="str">
        <f t="shared" si="332"/>
        <v>日</v>
      </c>
      <c r="X98" s="33" t="str">
        <f t="shared" si="332"/>
        <v>月</v>
      </c>
      <c r="Y98" s="33" t="str">
        <f t="shared" si="332"/>
        <v>火</v>
      </c>
      <c r="Z98" s="33" t="str">
        <f t="shared" si="332"/>
        <v>水</v>
      </c>
      <c r="AA98" s="33" t="str">
        <f t="shared" si="332"/>
        <v>木</v>
      </c>
      <c r="AB98" s="33" t="str">
        <f t="shared" si="332"/>
        <v>金</v>
      </c>
      <c r="AC98" s="33" t="str">
        <f t="shared" si="332"/>
        <v>土</v>
      </c>
      <c r="AD98" s="33" t="str">
        <f t="shared" si="332"/>
        <v>日</v>
      </c>
      <c r="AE98" s="33" t="str">
        <f t="shared" si="332"/>
        <v>月</v>
      </c>
      <c r="AF98" s="33" t="str">
        <f t="shared" si="332"/>
        <v>火</v>
      </c>
      <c r="AG98" s="33" t="str">
        <f t="shared" si="332"/>
        <v/>
      </c>
      <c r="AH98" s="30" t="s">
        <v>16</v>
      </c>
      <c r="AI98" s="31">
        <f>+COUNTIF(C102:AG102,"夏休")+COUNTIF(C102:AG102,"冬休")+COUNTIF(C102:AG102,"中止")</f>
        <v>0</v>
      </c>
    </row>
    <row r="99" spans="2:36" ht="13.5" customHeight="1" x14ac:dyDescent="0.15">
      <c r="B99" s="70" t="s">
        <v>8</v>
      </c>
      <c r="C99" s="73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7"/>
      <c r="AE99" s="67"/>
      <c r="AF99" s="64"/>
      <c r="AG99" s="76"/>
      <c r="AH99" s="34" t="s">
        <v>2</v>
      </c>
      <c r="AI99" s="35">
        <f>COUNT(C97:AG97)-AI98</f>
        <v>30</v>
      </c>
    </row>
    <row r="100" spans="2:36" ht="13.5" customHeight="1" x14ac:dyDescent="0.15">
      <c r="B100" s="71"/>
      <c r="C100" s="74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8"/>
      <c r="AE100" s="68"/>
      <c r="AF100" s="65"/>
      <c r="AG100" s="77"/>
      <c r="AH100" s="34" t="s">
        <v>6</v>
      </c>
      <c r="AI100" s="36">
        <f>+COUNTIF(C103:AG103,"休")</f>
        <v>0</v>
      </c>
      <c r="AJ100" s="37" t="str">
        <f>IF(AI101&gt;0.285,"",IF(AI100&lt;AI97,"←計画日数が足りません",""))</f>
        <v>←計画日数が足りません</v>
      </c>
    </row>
    <row r="101" spans="2:36" ht="13.5" customHeight="1" x14ac:dyDescent="0.15">
      <c r="B101" s="72"/>
      <c r="C101" s="75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9"/>
      <c r="AE101" s="69"/>
      <c r="AF101" s="66"/>
      <c r="AG101" s="78"/>
      <c r="AH101" s="34" t="s">
        <v>9</v>
      </c>
      <c r="AI101" s="49">
        <f>+AI100/AI99</f>
        <v>0</v>
      </c>
    </row>
    <row r="102" spans="2:36" x14ac:dyDescent="0.15">
      <c r="B102" s="39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34" t="s">
        <v>10</v>
      </c>
      <c r="AI102" s="36">
        <f>+COUNTIF(C104:AG104,"*休")</f>
        <v>0</v>
      </c>
    </row>
    <row r="103" spans="2:36" x14ac:dyDescent="0.15">
      <c r="B103" s="32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54"/>
      <c r="AH103" s="40" t="s">
        <v>4</v>
      </c>
      <c r="AI103" s="50">
        <f>+AI102/AI99</f>
        <v>0</v>
      </c>
    </row>
    <row r="104" spans="2:36" x14ac:dyDescent="0.15">
      <c r="B104" s="42" t="s">
        <v>7</v>
      </c>
      <c r="C104" s="55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7"/>
      <c r="AH104" s="43" t="s">
        <v>18</v>
      </c>
      <c r="AI104" s="44" t="str">
        <f>_xlfn.IFS(AI103&gt;=0.285,"OK",AI97&lt;=AI102,"OK",AI97&gt;AI102,"NG")</f>
        <v>NG</v>
      </c>
      <c r="AJ104" s="37" t="str">
        <f>IF(AI104="NG","←月単位未達成","←月単位達成")</f>
        <v>←月単位未達成</v>
      </c>
    </row>
    <row r="105" spans="2:36" hidden="1" x14ac:dyDescent="0.15">
      <c r="C105" s="53" t="str">
        <f>IF($C102="","通常",C102)</f>
        <v>通常</v>
      </c>
      <c r="D105" s="53" t="str">
        <f t="shared" ref="D105:AG105" si="333">IF(D102="","通常",D102)</f>
        <v>通常</v>
      </c>
      <c r="E105" s="53" t="str">
        <f t="shared" si="333"/>
        <v>通常</v>
      </c>
      <c r="F105" s="53" t="str">
        <f t="shared" si="333"/>
        <v>通常</v>
      </c>
      <c r="G105" s="53" t="str">
        <f t="shared" si="333"/>
        <v>通常</v>
      </c>
      <c r="H105" s="53" t="str">
        <f t="shared" si="333"/>
        <v>通常</v>
      </c>
      <c r="I105" s="53" t="str">
        <f t="shared" si="333"/>
        <v>通常</v>
      </c>
      <c r="J105" s="53" t="str">
        <f t="shared" si="333"/>
        <v>通常</v>
      </c>
      <c r="K105" s="53" t="str">
        <f t="shared" si="333"/>
        <v>通常</v>
      </c>
      <c r="L105" s="53" t="str">
        <f t="shared" si="333"/>
        <v>通常</v>
      </c>
      <c r="M105" s="53" t="str">
        <f t="shared" si="333"/>
        <v>通常</v>
      </c>
      <c r="N105" s="53" t="str">
        <f t="shared" si="333"/>
        <v>通常</v>
      </c>
      <c r="O105" s="53" t="str">
        <f t="shared" si="333"/>
        <v>通常</v>
      </c>
      <c r="P105" s="53" t="str">
        <f t="shared" si="333"/>
        <v>通常</v>
      </c>
      <c r="Q105" s="53" t="str">
        <f t="shared" si="333"/>
        <v>通常</v>
      </c>
      <c r="R105" s="53" t="str">
        <f t="shared" si="333"/>
        <v>通常</v>
      </c>
      <c r="S105" s="53" t="str">
        <f t="shared" si="333"/>
        <v>通常</v>
      </c>
      <c r="T105" s="53" t="str">
        <f t="shared" si="333"/>
        <v>通常</v>
      </c>
      <c r="U105" s="53" t="str">
        <f t="shared" si="333"/>
        <v>通常</v>
      </c>
      <c r="V105" s="53" t="str">
        <f t="shared" si="333"/>
        <v>通常</v>
      </c>
      <c r="W105" s="53" t="str">
        <f t="shared" si="333"/>
        <v>通常</v>
      </c>
      <c r="X105" s="53" t="str">
        <f t="shared" si="333"/>
        <v>通常</v>
      </c>
      <c r="Y105" s="53" t="str">
        <f t="shared" si="333"/>
        <v>通常</v>
      </c>
      <c r="Z105" s="53" t="str">
        <f t="shared" si="333"/>
        <v>通常</v>
      </c>
      <c r="AA105" s="53" t="str">
        <f t="shared" si="333"/>
        <v>通常</v>
      </c>
      <c r="AB105" s="53" t="str">
        <f t="shared" si="333"/>
        <v>通常</v>
      </c>
      <c r="AC105" s="53" t="str">
        <f t="shared" si="333"/>
        <v>通常</v>
      </c>
      <c r="AD105" s="53" t="str">
        <f t="shared" si="333"/>
        <v>通常</v>
      </c>
      <c r="AE105" s="53" t="str">
        <f t="shared" si="333"/>
        <v>通常</v>
      </c>
      <c r="AF105" s="53" t="str">
        <f t="shared" si="333"/>
        <v>通常</v>
      </c>
      <c r="AG105" s="53" t="str">
        <f t="shared" si="333"/>
        <v>通常</v>
      </c>
      <c r="AI105" s="52"/>
      <c r="AJ105" s="37"/>
    </row>
    <row r="106" spans="2:36" hidden="1" x14ac:dyDescent="0.15">
      <c r="C106" s="53" t="str">
        <f>IF(C102="","通常実績",C102)</f>
        <v>通常実績</v>
      </c>
      <c r="D106" s="53" t="str">
        <f t="shared" ref="D106:AG106" si="334">IF(D102="","通常実績",D102)</f>
        <v>通常実績</v>
      </c>
      <c r="E106" s="53" t="str">
        <f t="shared" si="334"/>
        <v>通常実績</v>
      </c>
      <c r="F106" s="53" t="str">
        <f t="shared" si="334"/>
        <v>通常実績</v>
      </c>
      <c r="G106" s="53" t="str">
        <f t="shared" si="334"/>
        <v>通常実績</v>
      </c>
      <c r="H106" s="53" t="str">
        <f t="shared" si="334"/>
        <v>通常実績</v>
      </c>
      <c r="I106" s="53" t="str">
        <f t="shared" si="334"/>
        <v>通常実績</v>
      </c>
      <c r="J106" s="53" t="str">
        <f t="shared" si="334"/>
        <v>通常実績</v>
      </c>
      <c r="K106" s="53" t="str">
        <f t="shared" si="334"/>
        <v>通常実績</v>
      </c>
      <c r="L106" s="53" t="str">
        <f t="shared" si="334"/>
        <v>通常実績</v>
      </c>
      <c r="M106" s="53" t="str">
        <f t="shared" si="334"/>
        <v>通常実績</v>
      </c>
      <c r="N106" s="53" t="str">
        <f t="shared" si="334"/>
        <v>通常実績</v>
      </c>
      <c r="O106" s="53" t="str">
        <f t="shared" si="334"/>
        <v>通常実績</v>
      </c>
      <c r="P106" s="53" t="str">
        <f t="shared" si="334"/>
        <v>通常実績</v>
      </c>
      <c r="Q106" s="53" t="str">
        <f t="shared" si="334"/>
        <v>通常実績</v>
      </c>
      <c r="R106" s="53" t="str">
        <f t="shared" si="334"/>
        <v>通常実績</v>
      </c>
      <c r="S106" s="53" t="str">
        <f t="shared" si="334"/>
        <v>通常実績</v>
      </c>
      <c r="T106" s="53" t="str">
        <f t="shared" si="334"/>
        <v>通常実績</v>
      </c>
      <c r="U106" s="53" t="str">
        <f t="shared" si="334"/>
        <v>通常実績</v>
      </c>
      <c r="V106" s="53" t="str">
        <f t="shared" si="334"/>
        <v>通常実績</v>
      </c>
      <c r="W106" s="53" t="str">
        <f t="shared" si="334"/>
        <v>通常実績</v>
      </c>
      <c r="X106" s="53" t="str">
        <f t="shared" si="334"/>
        <v>通常実績</v>
      </c>
      <c r="Y106" s="53" t="str">
        <f t="shared" si="334"/>
        <v>通常実績</v>
      </c>
      <c r="Z106" s="53" t="str">
        <f t="shared" si="334"/>
        <v>通常実績</v>
      </c>
      <c r="AA106" s="53" t="str">
        <f t="shared" si="334"/>
        <v>通常実績</v>
      </c>
      <c r="AB106" s="53" t="str">
        <f t="shared" si="334"/>
        <v>通常実績</v>
      </c>
      <c r="AC106" s="53" t="str">
        <f t="shared" si="334"/>
        <v>通常実績</v>
      </c>
      <c r="AD106" s="53" t="str">
        <f t="shared" si="334"/>
        <v>通常実績</v>
      </c>
      <c r="AE106" s="53" t="str">
        <f t="shared" si="334"/>
        <v>通常実績</v>
      </c>
      <c r="AF106" s="53" t="str">
        <f t="shared" si="334"/>
        <v>通常実績</v>
      </c>
      <c r="AG106" s="53" t="str">
        <f t="shared" si="334"/>
        <v>通常実績</v>
      </c>
      <c r="AI106" s="52"/>
      <c r="AJ106" s="37"/>
    </row>
    <row r="108" spans="2:36" hidden="1" x14ac:dyDescent="0.15">
      <c r="C108" s="7">
        <f>YEAR(C111)</f>
        <v>2025</v>
      </c>
      <c r="D108" s="7">
        <f>MONTH(C111)</f>
        <v>10</v>
      </c>
    </row>
    <row r="109" spans="2:36" x14ac:dyDescent="0.15">
      <c r="B109" s="11" t="s">
        <v>19</v>
      </c>
      <c r="C109" s="79">
        <f>C111</f>
        <v>45931</v>
      </c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1"/>
    </row>
    <row r="110" spans="2:36" hidden="1" x14ac:dyDescent="0.15">
      <c r="B110" s="45"/>
      <c r="C110" s="29">
        <f>DATE($C108,$D108,1)</f>
        <v>45931</v>
      </c>
      <c r="D110" s="29">
        <f>C110+1</f>
        <v>45932</v>
      </c>
      <c r="E110" s="29">
        <f t="shared" ref="E110" si="335">D110+1</f>
        <v>45933</v>
      </c>
      <c r="F110" s="29">
        <f t="shared" ref="F110" si="336">E110+1</f>
        <v>45934</v>
      </c>
      <c r="G110" s="29">
        <f t="shared" ref="G110" si="337">F110+1</f>
        <v>45935</v>
      </c>
      <c r="H110" s="29">
        <f t="shared" ref="H110" si="338">G110+1</f>
        <v>45936</v>
      </c>
      <c r="I110" s="29">
        <f t="shared" ref="I110" si="339">H110+1</f>
        <v>45937</v>
      </c>
      <c r="J110" s="29">
        <f t="shared" ref="J110" si="340">I110+1</f>
        <v>45938</v>
      </c>
      <c r="K110" s="29">
        <f t="shared" ref="K110" si="341">J110+1</f>
        <v>45939</v>
      </c>
      <c r="L110" s="29">
        <f t="shared" ref="L110" si="342">K110+1</f>
        <v>45940</v>
      </c>
      <c r="M110" s="29">
        <f t="shared" ref="M110" si="343">L110+1</f>
        <v>45941</v>
      </c>
      <c r="N110" s="29">
        <f t="shared" ref="N110" si="344">M110+1</f>
        <v>45942</v>
      </c>
      <c r="O110" s="29">
        <f t="shared" ref="O110" si="345">N110+1</f>
        <v>45943</v>
      </c>
      <c r="P110" s="29">
        <f t="shared" ref="P110" si="346">O110+1</f>
        <v>45944</v>
      </c>
      <c r="Q110" s="29">
        <f t="shared" ref="Q110" si="347">P110+1</f>
        <v>45945</v>
      </c>
      <c r="R110" s="29">
        <f t="shared" ref="R110" si="348">Q110+1</f>
        <v>45946</v>
      </c>
      <c r="S110" s="29">
        <f t="shared" ref="S110" si="349">R110+1</f>
        <v>45947</v>
      </c>
      <c r="T110" s="29">
        <f t="shared" ref="T110" si="350">S110+1</f>
        <v>45948</v>
      </c>
      <c r="U110" s="29">
        <f t="shared" ref="U110" si="351">T110+1</f>
        <v>45949</v>
      </c>
      <c r="V110" s="29">
        <f t="shared" ref="V110" si="352">U110+1</f>
        <v>45950</v>
      </c>
      <c r="W110" s="29">
        <f t="shared" ref="W110" si="353">V110+1</f>
        <v>45951</v>
      </c>
      <c r="X110" s="29">
        <f t="shared" ref="X110" si="354">W110+1</f>
        <v>45952</v>
      </c>
      <c r="Y110" s="29">
        <f t="shared" ref="Y110" si="355">X110+1</f>
        <v>45953</v>
      </c>
      <c r="Z110" s="29">
        <f t="shared" ref="Z110" si="356">Y110+1</f>
        <v>45954</v>
      </c>
      <c r="AA110" s="29">
        <f t="shared" ref="AA110" si="357">Z110+1</f>
        <v>45955</v>
      </c>
      <c r="AB110" s="29">
        <f t="shared" ref="AB110" si="358">AA110+1</f>
        <v>45956</v>
      </c>
      <c r="AC110" s="29">
        <f t="shared" ref="AC110" si="359">AB110+1</f>
        <v>45957</v>
      </c>
      <c r="AD110" s="29">
        <f t="shared" ref="AD110" si="360">AC110+1</f>
        <v>45958</v>
      </c>
      <c r="AE110" s="29">
        <f t="shared" ref="AE110" si="361">AD110+1</f>
        <v>45959</v>
      </c>
      <c r="AF110" s="29">
        <f t="shared" ref="AF110" si="362">AE110+1</f>
        <v>45960</v>
      </c>
      <c r="AG110" s="29">
        <f t="shared" ref="AG110" si="363">AF110+1</f>
        <v>45961</v>
      </c>
      <c r="AH110" s="46"/>
      <c r="AI110" s="47"/>
    </row>
    <row r="111" spans="2:36" x14ac:dyDescent="0.15">
      <c r="B111" s="27" t="s">
        <v>20</v>
      </c>
      <c r="C111" s="48">
        <f>IF(EDATE(C96,1)&gt;$G$8,"",EDATE(C96,1))</f>
        <v>45931</v>
      </c>
      <c r="D111" s="29">
        <f>IF(D110&gt;$G$8,"",IF(C111=EOMONTH(DATE($C108,$D108,1),0),"",IF(C111="","",C111+1)))</f>
        <v>45932</v>
      </c>
      <c r="E111" s="29">
        <f t="shared" ref="E111" si="364">IF(E110&gt;$G$8,"",IF(D111=EOMONTH(DATE($C108,$D108,1),0),"",IF(D111="","",D111+1)))</f>
        <v>45933</v>
      </c>
      <c r="F111" s="29">
        <f t="shared" ref="F111" si="365">IF(F110&gt;$G$8,"",IF(E111=EOMONTH(DATE($C108,$D108,1),0),"",IF(E111="","",E111+1)))</f>
        <v>45934</v>
      </c>
      <c r="G111" s="29">
        <f t="shared" ref="G111" si="366">IF(G110&gt;$G$8,"",IF(F111=EOMONTH(DATE($C108,$D108,1),0),"",IF(F111="","",F111+1)))</f>
        <v>45935</v>
      </c>
      <c r="H111" s="29">
        <f t="shared" ref="H111" si="367">IF(H110&gt;$G$8,"",IF(G111=EOMONTH(DATE($C108,$D108,1),0),"",IF(G111="","",G111+1)))</f>
        <v>45936</v>
      </c>
      <c r="I111" s="29">
        <f t="shared" ref="I111" si="368">IF(I110&gt;$G$8,"",IF(H111=EOMONTH(DATE($C108,$D108,1),0),"",IF(H111="","",H111+1)))</f>
        <v>45937</v>
      </c>
      <c r="J111" s="29">
        <f t="shared" ref="J111" si="369">IF(J110&gt;$G$8,"",IF(I111=EOMONTH(DATE($C108,$D108,1),0),"",IF(I111="","",I111+1)))</f>
        <v>45938</v>
      </c>
      <c r="K111" s="29">
        <f t="shared" ref="K111" si="370">IF(K110&gt;$G$8,"",IF(J111=EOMONTH(DATE($C108,$D108,1),0),"",IF(J111="","",J111+1)))</f>
        <v>45939</v>
      </c>
      <c r="L111" s="29">
        <f t="shared" ref="L111" si="371">IF(L110&gt;$G$8,"",IF(K111=EOMONTH(DATE($C108,$D108,1),0),"",IF(K111="","",K111+1)))</f>
        <v>45940</v>
      </c>
      <c r="M111" s="29">
        <f t="shared" ref="M111" si="372">IF(M110&gt;$G$8,"",IF(L111=EOMONTH(DATE($C108,$D108,1),0),"",IF(L111="","",L111+1)))</f>
        <v>45941</v>
      </c>
      <c r="N111" s="29">
        <f t="shared" ref="N111" si="373">IF(N110&gt;$G$8,"",IF(M111=EOMONTH(DATE($C108,$D108,1),0),"",IF(M111="","",M111+1)))</f>
        <v>45942</v>
      </c>
      <c r="O111" s="29">
        <f t="shared" ref="O111" si="374">IF(O110&gt;$G$8,"",IF(N111=EOMONTH(DATE($C108,$D108,1),0),"",IF(N111="","",N111+1)))</f>
        <v>45943</v>
      </c>
      <c r="P111" s="29">
        <f t="shared" ref="P111" si="375">IF(P110&gt;$G$8,"",IF(O111=EOMONTH(DATE($C108,$D108,1),0),"",IF(O111="","",O111+1)))</f>
        <v>45944</v>
      </c>
      <c r="Q111" s="29">
        <f t="shared" ref="Q111" si="376">IF(Q110&gt;$G$8,"",IF(P111=EOMONTH(DATE($C108,$D108,1),0),"",IF(P111="","",P111+1)))</f>
        <v>45945</v>
      </c>
      <c r="R111" s="29">
        <f t="shared" ref="R111" si="377">IF(R110&gt;$G$8,"",IF(Q111=EOMONTH(DATE($C108,$D108,1),0),"",IF(Q111="","",Q111+1)))</f>
        <v>45946</v>
      </c>
      <c r="S111" s="29">
        <f t="shared" ref="S111" si="378">IF(S110&gt;$G$8,"",IF(R111=EOMONTH(DATE($C108,$D108,1),0),"",IF(R111="","",R111+1)))</f>
        <v>45947</v>
      </c>
      <c r="T111" s="29">
        <f t="shared" ref="T111" si="379">IF(T110&gt;$G$8,"",IF(S111=EOMONTH(DATE($C108,$D108,1),0),"",IF(S111="","",S111+1)))</f>
        <v>45948</v>
      </c>
      <c r="U111" s="29">
        <f t="shared" ref="U111" si="380">IF(U110&gt;$G$8,"",IF(T111=EOMONTH(DATE($C108,$D108,1),0),"",IF(T111="","",T111+1)))</f>
        <v>45949</v>
      </c>
      <c r="V111" s="29">
        <f t="shared" ref="V111" si="381">IF(V110&gt;$G$8,"",IF(U111=EOMONTH(DATE($C108,$D108,1),0),"",IF(U111="","",U111+1)))</f>
        <v>45950</v>
      </c>
      <c r="W111" s="29">
        <f t="shared" ref="W111" si="382">IF(W110&gt;$G$8,"",IF(V111=EOMONTH(DATE($C108,$D108,1),0),"",IF(V111="","",V111+1)))</f>
        <v>45951</v>
      </c>
      <c r="X111" s="29">
        <f t="shared" ref="X111" si="383">IF(X110&gt;$G$8,"",IF(W111=EOMONTH(DATE($C108,$D108,1),0),"",IF(W111="","",W111+1)))</f>
        <v>45952</v>
      </c>
      <c r="Y111" s="29">
        <f t="shared" ref="Y111" si="384">IF(Y110&gt;$G$8,"",IF(X111=EOMONTH(DATE($C108,$D108,1),0),"",IF(X111="","",X111+1)))</f>
        <v>45953</v>
      </c>
      <c r="Z111" s="29">
        <f t="shared" ref="Z111" si="385">IF(Z110&gt;$G$8,"",IF(Y111=EOMONTH(DATE($C108,$D108,1),0),"",IF(Y111="","",Y111+1)))</f>
        <v>45954</v>
      </c>
      <c r="AA111" s="29">
        <f t="shared" ref="AA111" si="386">IF(AA110&gt;$G$8,"",IF(Z111=EOMONTH(DATE($C108,$D108,1),0),"",IF(Z111="","",Z111+1)))</f>
        <v>45955</v>
      </c>
      <c r="AB111" s="29">
        <f t="shared" ref="AB111" si="387">IF(AB110&gt;$G$8,"",IF(AA111=EOMONTH(DATE($C108,$D108,1),0),"",IF(AA111="","",AA111+1)))</f>
        <v>45956</v>
      </c>
      <c r="AC111" s="29">
        <f t="shared" ref="AC111" si="388">IF(AC110&gt;$G$8,"",IF(AB111=EOMONTH(DATE($C108,$D108,1),0),"",IF(AB111="","",AB111+1)))</f>
        <v>45957</v>
      </c>
      <c r="AD111" s="29">
        <f t="shared" ref="AD111" si="389">IF(AD110&gt;$G$8,"",IF(AC111=EOMONTH(DATE($C108,$D108,1),0),"",IF(AC111="","",AC111+1)))</f>
        <v>45958</v>
      </c>
      <c r="AE111" s="29">
        <f t="shared" ref="AE111" si="390">IF(AE110&gt;$G$8,"",IF(AD111=EOMONTH(DATE($C108,$D108,1),0),"",IF(AD111="","",AD111+1)))</f>
        <v>45959</v>
      </c>
      <c r="AF111" s="29">
        <f t="shared" ref="AF111" si="391">IF(AF110&gt;$G$8,"",IF(AE111=EOMONTH(DATE($C108,$D108,1),0),"",IF(AE111="","",AE111+1)))</f>
        <v>45960</v>
      </c>
      <c r="AG111" s="29">
        <f t="shared" ref="AG111" si="392">IF(AG110&gt;$G$8,"",IF(AF111=EOMONTH(DATE($C108,$D108,1),0),"",IF(AF111="","",AF111+1)))</f>
        <v>45961</v>
      </c>
      <c r="AH111" s="30" t="s">
        <v>21</v>
      </c>
      <c r="AI111" s="31">
        <f>+COUNTIFS(C112:AG112,"土",C116:AG116,"")+COUNTIFS(C112:AG112,"日",C116:AG116,"")</f>
        <v>8</v>
      </c>
    </row>
    <row r="112" spans="2:36" x14ac:dyDescent="0.15">
      <c r="B112" s="32" t="s">
        <v>5</v>
      </c>
      <c r="C112" s="33" t="str">
        <f>IFERROR(TEXT(WEEKDAY(+C111),"aaa"),"")</f>
        <v>水</v>
      </c>
      <c r="D112" s="33" t="str">
        <f t="shared" ref="D112:AG112" si="393">IFERROR(TEXT(WEEKDAY(+D111),"aaa"),"")</f>
        <v>木</v>
      </c>
      <c r="E112" s="33" t="str">
        <f t="shared" si="393"/>
        <v>金</v>
      </c>
      <c r="F112" s="33" t="str">
        <f t="shared" si="393"/>
        <v>土</v>
      </c>
      <c r="G112" s="33" t="str">
        <f t="shared" si="393"/>
        <v>日</v>
      </c>
      <c r="H112" s="33" t="str">
        <f t="shared" si="393"/>
        <v>月</v>
      </c>
      <c r="I112" s="33" t="str">
        <f t="shared" si="393"/>
        <v>火</v>
      </c>
      <c r="J112" s="33" t="str">
        <f t="shared" si="393"/>
        <v>水</v>
      </c>
      <c r="K112" s="33" t="str">
        <f t="shared" si="393"/>
        <v>木</v>
      </c>
      <c r="L112" s="33" t="str">
        <f t="shared" si="393"/>
        <v>金</v>
      </c>
      <c r="M112" s="33" t="str">
        <f t="shared" si="393"/>
        <v>土</v>
      </c>
      <c r="N112" s="33" t="str">
        <f t="shared" si="393"/>
        <v>日</v>
      </c>
      <c r="O112" s="33" t="str">
        <f t="shared" si="393"/>
        <v>月</v>
      </c>
      <c r="P112" s="33" t="str">
        <f t="shared" si="393"/>
        <v>火</v>
      </c>
      <c r="Q112" s="33" t="str">
        <f t="shared" si="393"/>
        <v>水</v>
      </c>
      <c r="R112" s="33" t="str">
        <f t="shared" si="393"/>
        <v>木</v>
      </c>
      <c r="S112" s="33" t="str">
        <f t="shared" si="393"/>
        <v>金</v>
      </c>
      <c r="T112" s="33" t="str">
        <f t="shared" si="393"/>
        <v>土</v>
      </c>
      <c r="U112" s="33" t="str">
        <f t="shared" si="393"/>
        <v>日</v>
      </c>
      <c r="V112" s="33" t="str">
        <f t="shared" si="393"/>
        <v>月</v>
      </c>
      <c r="W112" s="33" t="str">
        <f t="shared" si="393"/>
        <v>火</v>
      </c>
      <c r="X112" s="33" t="str">
        <f t="shared" si="393"/>
        <v>水</v>
      </c>
      <c r="Y112" s="33" t="str">
        <f t="shared" si="393"/>
        <v>木</v>
      </c>
      <c r="Z112" s="33" t="str">
        <f t="shared" si="393"/>
        <v>金</v>
      </c>
      <c r="AA112" s="33" t="str">
        <f t="shared" si="393"/>
        <v>土</v>
      </c>
      <c r="AB112" s="33" t="str">
        <f t="shared" si="393"/>
        <v>日</v>
      </c>
      <c r="AC112" s="33" t="str">
        <f t="shared" si="393"/>
        <v>月</v>
      </c>
      <c r="AD112" s="33" t="str">
        <f t="shared" si="393"/>
        <v>火</v>
      </c>
      <c r="AE112" s="33" t="str">
        <f t="shared" si="393"/>
        <v>水</v>
      </c>
      <c r="AF112" s="33" t="str">
        <f t="shared" si="393"/>
        <v>木</v>
      </c>
      <c r="AG112" s="33" t="str">
        <f t="shared" si="393"/>
        <v>金</v>
      </c>
      <c r="AH112" s="30" t="s">
        <v>16</v>
      </c>
      <c r="AI112" s="31">
        <f>+COUNTIF(C116:AG116,"夏休")+COUNTIF(C116:AG116,"冬休")+COUNTIF(C116:AG116,"中止")</f>
        <v>0</v>
      </c>
    </row>
    <row r="113" spans="2:36" ht="13.5" customHeight="1" x14ac:dyDescent="0.15">
      <c r="B113" s="70" t="s">
        <v>8</v>
      </c>
      <c r="C113" s="73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7"/>
      <c r="AE113" s="67"/>
      <c r="AF113" s="64"/>
      <c r="AG113" s="76"/>
      <c r="AH113" s="34" t="s">
        <v>2</v>
      </c>
      <c r="AI113" s="35">
        <f>COUNT(C111:AG111)-AI112</f>
        <v>31</v>
      </c>
    </row>
    <row r="114" spans="2:36" ht="13.5" customHeight="1" x14ac:dyDescent="0.15">
      <c r="B114" s="71"/>
      <c r="C114" s="74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8"/>
      <c r="AE114" s="68"/>
      <c r="AF114" s="65"/>
      <c r="AG114" s="77"/>
      <c r="AH114" s="34" t="s">
        <v>6</v>
      </c>
      <c r="AI114" s="36">
        <f>+COUNTIF(C117:AG117,"休")</f>
        <v>0</v>
      </c>
      <c r="AJ114" s="37" t="str">
        <f>IF(AI115&gt;0.285,"",IF(AI114&lt;AI111,"←計画日数が足りません",""))</f>
        <v>←計画日数が足りません</v>
      </c>
    </row>
    <row r="115" spans="2:36" ht="13.5" customHeight="1" x14ac:dyDescent="0.15">
      <c r="B115" s="72"/>
      <c r="C115" s="75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9"/>
      <c r="AE115" s="69"/>
      <c r="AF115" s="66"/>
      <c r="AG115" s="78"/>
      <c r="AH115" s="34" t="s">
        <v>9</v>
      </c>
      <c r="AI115" s="49">
        <f>+AI114/AI113</f>
        <v>0</v>
      </c>
    </row>
    <row r="116" spans="2:36" x14ac:dyDescent="0.15">
      <c r="B116" s="39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34" t="s">
        <v>10</v>
      </c>
      <c r="AI116" s="36">
        <f>+COUNTIF(C118:AG118,"*休")</f>
        <v>0</v>
      </c>
    </row>
    <row r="117" spans="2:36" x14ac:dyDescent="0.15">
      <c r="B117" s="32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54"/>
      <c r="AH117" s="40" t="s">
        <v>4</v>
      </c>
      <c r="AI117" s="50">
        <f>+AI116/AI113</f>
        <v>0</v>
      </c>
    </row>
    <row r="118" spans="2:36" x14ac:dyDescent="0.15">
      <c r="B118" s="42" t="s">
        <v>7</v>
      </c>
      <c r="C118" s="55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7"/>
      <c r="AH118" s="43" t="s">
        <v>18</v>
      </c>
      <c r="AI118" s="44" t="str">
        <f>_xlfn.IFS(AI117&gt;=0.285,"OK",AI111&lt;=AI116,"OK",AI111&gt;AI116,"NG")</f>
        <v>NG</v>
      </c>
      <c r="AJ118" s="37" t="str">
        <f>IF(AI118="NG","←月単位未達成","←月単位達成")</f>
        <v>←月単位未達成</v>
      </c>
    </row>
    <row r="119" spans="2:36" hidden="1" x14ac:dyDescent="0.15">
      <c r="C119" s="53" t="str">
        <f>IF($C116="","通常",C116)</f>
        <v>通常</v>
      </c>
      <c r="D119" s="53" t="str">
        <f t="shared" ref="D119:AG119" si="394">IF(D116="","通常",D116)</f>
        <v>通常</v>
      </c>
      <c r="E119" s="53" t="str">
        <f t="shared" si="394"/>
        <v>通常</v>
      </c>
      <c r="F119" s="53" t="str">
        <f t="shared" si="394"/>
        <v>通常</v>
      </c>
      <c r="G119" s="53" t="str">
        <f t="shared" si="394"/>
        <v>通常</v>
      </c>
      <c r="H119" s="53" t="str">
        <f t="shared" si="394"/>
        <v>通常</v>
      </c>
      <c r="I119" s="53" t="str">
        <f t="shared" si="394"/>
        <v>通常</v>
      </c>
      <c r="J119" s="53" t="str">
        <f t="shared" si="394"/>
        <v>通常</v>
      </c>
      <c r="K119" s="53" t="str">
        <f t="shared" si="394"/>
        <v>通常</v>
      </c>
      <c r="L119" s="53" t="str">
        <f t="shared" si="394"/>
        <v>通常</v>
      </c>
      <c r="M119" s="53" t="str">
        <f t="shared" si="394"/>
        <v>通常</v>
      </c>
      <c r="N119" s="53" t="str">
        <f t="shared" si="394"/>
        <v>通常</v>
      </c>
      <c r="O119" s="53" t="str">
        <f t="shared" si="394"/>
        <v>通常</v>
      </c>
      <c r="P119" s="53" t="str">
        <f t="shared" si="394"/>
        <v>通常</v>
      </c>
      <c r="Q119" s="53" t="str">
        <f t="shared" si="394"/>
        <v>通常</v>
      </c>
      <c r="R119" s="53" t="str">
        <f t="shared" si="394"/>
        <v>通常</v>
      </c>
      <c r="S119" s="53" t="str">
        <f t="shared" si="394"/>
        <v>通常</v>
      </c>
      <c r="T119" s="53" t="str">
        <f t="shared" si="394"/>
        <v>通常</v>
      </c>
      <c r="U119" s="53" t="str">
        <f t="shared" si="394"/>
        <v>通常</v>
      </c>
      <c r="V119" s="53" t="str">
        <f t="shared" si="394"/>
        <v>通常</v>
      </c>
      <c r="W119" s="53" t="str">
        <f t="shared" si="394"/>
        <v>通常</v>
      </c>
      <c r="X119" s="53" t="str">
        <f t="shared" si="394"/>
        <v>通常</v>
      </c>
      <c r="Y119" s="53" t="str">
        <f t="shared" si="394"/>
        <v>通常</v>
      </c>
      <c r="Z119" s="53" t="str">
        <f t="shared" si="394"/>
        <v>通常</v>
      </c>
      <c r="AA119" s="53" t="str">
        <f t="shared" si="394"/>
        <v>通常</v>
      </c>
      <c r="AB119" s="53" t="str">
        <f t="shared" si="394"/>
        <v>通常</v>
      </c>
      <c r="AC119" s="53" t="str">
        <f t="shared" si="394"/>
        <v>通常</v>
      </c>
      <c r="AD119" s="53" t="str">
        <f t="shared" si="394"/>
        <v>通常</v>
      </c>
      <c r="AE119" s="53" t="str">
        <f t="shared" si="394"/>
        <v>通常</v>
      </c>
      <c r="AF119" s="53" t="str">
        <f t="shared" si="394"/>
        <v>通常</v>
      </c>
      <c r="AG119" s="53" t="str">
        <f t="shared" si="394"/>
        <v>通常</v>
      </c>
      <c r="AI119" s="52"/>
      <c r="AJ119" s="37"/>
    </row>
    <row r="120" spans="2:36" hidden="1" x14ac:dyDescent="0.15">
      <c r="C120" s="53" t="str">
        <f>IF(C116="","通常実績",C116)</f>
        <v>通常実績</v>
      </c>
      <c r="D120" s="53" t="str">
        <f t="shared" ref="D120:AG120" si="395">IF(D116="","通常実績",D116)</f>
        <v>通常実績</v>
      </c>
      <c r="E120" s="53" t="str">
        <f t="shared" si="395"/>
        <v>通常実績</v>
      </c>
      <c r="F120" s="53" t="str">
        <f t="shared" si="395"/>
        <v>通常実績</v>
      </c>
      <c r="G120" s="53" t="str">
        <f t="shared" si="395"/>
        <v>通常実績</v>
      </c>
      <c r="H120" s="53" t="str">
        <f t="shared" si="395"/>
        <v>通常実績</v>
      </c>
      <c r="I120" s="53" t="str">
        <f t="shared" si="395"/>
        <v>通常実績</v>
      </c>
      <c r="J120" s="53" t="str">
        <f t="shared" si="395"/>
        <v>通常実績</v>
      </c>
      <c r="K120" s="53" t="str">
        <f t="shared" si="395"/>
        <v>通常実績</v>
      </c>
      <c r="L120" s="53" t="str">
        <f t="shared" si="395"/>
        <v>通常実績</v>
      </c>
      <c r="M120" s="53" t="str">
        <f t="shared" si="395"/>
        <v>通常実績</v>
      </c>
      <c r="N120" s="53" t="str">
        <f t="shared" si="395"/>
        <v>通常実績</v>
      </c>
      <c r="O120" s="53" t="str">
        <f t="shared" si="395"/>
        <v>通常実績</v>
      </c>
      <c r="P120" s="53" t="str">
        <f t="shared" si="395"/>
        <v>通常実績</v>
      </c>
      <c r="Q120" s="53" t="str">
        <f t="shared" si="395"/>
        <v>通常実績</v>
      </c>
      <c r="R120" s="53" t="str">
        <f t="shared" si="395"/>
        <v>通常実績</v>
      </c>
      <c r="S120" s="53" t="str">
        <f t="shared" si="395"/>
        <v>通常実績</v>
      </c>
      <c r="T120" s="53" t="str">
        <f t="shared" si="395"/>
        <v>通常実績</v>
      </c>
      <c r="U120" s="53" t="str">
        <f t="shared" si="395"/>
        <v>通常実績</v>
      </c>
      <c r="V120" s="53" t="str">
        <f t="shared" si="395"/>
        <v>通常実績</v>
      </c>
      <c r="W120" s="53" t="str">
        <f t="shared" si="395"/>
        <v>通常実績</v>
      </c>
      <c r="X120" s="53" t="str">
        <f t="shared" si="395"/>
        <v>通常実績</v>
      </c>
      <c r="Y120" s="53" t="str">
        <f t="shared" si="395"/>
        <v>通常実績</v>
      </c>
      <c r="Z120" s="53" t="str">
        <f t="shared" si="395"/>
        <v>通常実績</v>
      </c>
      <c r="AA120" s="53" t="str">
        <f t="shared" si="395"/>
        <v>通常実績</v>
      </c>
      <c r="AB120" s="53" t="str">
        <f t="shared" si="395"/>
        <v>通常実績</v>
      </c>
      <c r="AC120" s="53" t="str">
        <f t="shared" si="395"/>
        <v>通常実績</v>
      </c>
      <c r="AD120" s="53" t="str">
        <f t="shared" si="395"/>
        <v>通常実績</v>
      </c>
      <c r="AE120" s="53" t="str">
        <f t="shared" si="395"/>
        <v>通常実績</v>
      </c>
      <c r="AF120" s="53" t="str">
        <f t="shared" si="395"/>
        <v>通常実績</v>
      </c>
      <c r="AG120" s="53" t="str">
        <f t="shared" si="395"/>
        <v>通常実績</v>
      </c>
      <c r="AI120" s="52"/>
      <c r="AJ120" s="37"/>
    </row>
    <row r="122" spans="2:36" hidden="1" x14ac:dyDescent="0.15">
      <c r="C122" s="7">
        <f>YEAR(C125)</f>
        <v>2025</v>
      </c>
      <c r="D122" s="7">
        <f>MONTH(C125)</f>
        <v>11</v>
      </c>
    </row>
    <row r="123" spans="2:36" x14ac:dyDescent="0.15">
      <c r="B123" s="11" t="s">
        <v>19</v>
      </c>
      <c r="C123" s="79">
        <f>C125</f>
        <v>45962</v>
      </c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1"/>
    </row>
    <row r="124" spans="2:36" hidden="1" x14ac:dyDescent="0.15">
      <c r="B124" s="45"/>
      <c r="C124" s="29">
        <f>DATE($C122,$D122,1)</f>
        <v>45962</v>
      </c>
      <c r="D124" s="29">
        <f>C124+1</f>
        <v>45963</v>
      </c>
      <c r="E124" s="29">
        <f t="shared" ref="E124" si="396">D124+1</f>
        <v>45964</v>
      </c>
      <c r="F124" s="29">
        <f t="shared" ref="F124" si="397">E124+1</f>
        <v>45965</v>
      </c>
      <c r="G124" s="29">
        <f t="shared" ref="G124" si="398">F124+1</f>
        <v>45966</v>
      </c>
      <c r="H124" s="29">
        <f t="shared" ref="H124" si="399">G124+1</f>
        <v>45967</v>
      </c>
      <c r="I124" s="29">
        <f t="shared" ref="I124" si="400">H124+1</f>
        <v>45968</v>
      </c>
      <c r="J124" s="29">
        <f t="shared" ref="J124" si="401">I124+1</f>
        <v>45969</v>
      </c>
      <c r="K124" s="29">
        <f t="shared" ref="K124" si="402">J124+1</f>
        <v>45970</v>
      </c>
      <c r="L124" s="29">
        <f t="shared" ref="L124" si="403">K124+1</f>
        <v>45971</v>
      </c>
      <c r="M124" s="29">
        <f t="shared" ref="M124" si="404">L124+1</f>
        <v>45972</v>
      </c>
      <c r="N124" s="29">
        <f t="shared" ref="N124" si="405">M124+1</f>
        <v>45973</v>
      </c>
      <c r="O124" s="29">
        <f t="shared" ref="O124" si="406">N124+1</f>
        <v>45974</v>
      </c>
      <c r="P124" s="29">
        <f t="shared" ref="P124" si="407">O124+1</f>
        <v>45975</v>
      </c>
      <c r="Q124" s="29">
        <f t="shared" ref="Q124" si="408">P124+1</f>
        <v>45976</v>
      </c>
      <c r="R124" s="29">
        <f t="shared" ref="R124" si="409">Q124+1</f>
        <v>45977</v>
      </c>
      <c r="S124" s="29">
        <f t="shared" ref="S124" si="410">R124+1</f>
        <v>45978</v>
      </c>
      <c r="T124" s="29">
        <f t="shared" ref="T124" si="411">S124+1</f>
        <v>45979</v>
      </c>
      <c r="U124" s="29">
        <f t="shared" ref="U124" si="412">T124+1</f>
        <v>45980</v>
      </c>
      <c r="V124" s="29">
        <f t="shared" ref="V124" si="413">U124+1</f>
        <v>45981</v>
      </c>
      <c r="W124" s="29">
        <f t="shared" ref="W124" si="414">V124+1</f>
        <v>45982</v>
      </c>
      <c r="X124" s="29">
        <f t="shared" ref="X124" si="415">W124+1</f>
        <v>45983</v>
      </c>
      <c r="Y124" s="29">
        <f t="shared" ref="Y124" si="416">X124+1</f>
        <v>45984</v>
      </c>
      <c r="Z124" s="29">
        <f t="shared" ref="Z124" si="417">Y124+1</f>
        <v>45985</v>
      </c>
      <c r="AA124" s="29">
        <f t="shared" ref="AA124" si="418">Z124+1</f>
        <v>45986</v>
      </c>
      <c r="AB124" s="29">
        <f t="shared" ref="AB124" si="419">AA124+1</f>
        <v>45987</v>
      </c>
      <c r="AC124" s="29">
        <f t="shared" ref="AC124" si="420">AB124+1</f>
        <v>45988</v>
      </c>
      <c r="AD124" s="29">
        <f t="shared" ref="AD124" si="421">AC124+1</f>
        <v>45989</v>
      </c>
      <c r="AE124" s="29">
        <f t="shared" ref="AE124" si="422">AD124+1</f>
        <v>45990</v>
      </c>
      <c r="AF124" s="29">
        <f t="shared" ref="AF124" si="423">AE124+1</f>
        <v>45991</v>
      </c>
      <c r="AG124" s="29">
        <f t="shared" ref="AG124" si="424">AF124+1</f>
        <v>45992</v>
      </c>
      <c r="AH124" s="46"/>
      <c r="AI124" s="47"/>
    </row>
    <row r="125" spans="2:36" x14ac:dyDescent="0.15">
      <c r="B125" s="27" t="s">
        <v>20</v>
      </c>
      <c r="C125" s="48">
        <f>IF(EDATE(C110,1)&gt;$G$8,"",EDATE(C110,1))</f>
        <v>45962</v>
      </c>
      <c r="D125" s="29">
        <f>IF(D124&gt;$G$8,"",IF(C125=EOMONTH(DATE($C122,$D122,1),0),"",IF(C125="","",C125+1)))</f>
        <v>45963</v>
      </c>
      <c r="E125" s="29">
        <f t="shared" ref="E125" si="425">IF(E124&gt;$G$8,"",IF(D125=EOMONTH(DATE($C122,$D122,1),0),"",IF(D125="","",D125+1)))</f>
        <v>45964</v>
      </c>
      <c r="F125" s="29">
        <f t="shared" ref="F125" si="426">IF(F124&gt;$G$8,"",IF(E125=EOMONTH(DATE($C122,$D122,1),0),"",IF(E125="","",E125+1)))</f>
        <v>45965</v>
      </c>
      <c r="G125" s="29">
        <f t="shared" ref="G125" si="427">IF(G124&gt;$G$8,"",IF(F125=EOMONTH(DATE($C122,$D122,1),0),"",IF(F125="","",F125+1)))</f>
        <v>45966</v>
      </c>
      <c r="H125" s="29">
        <f t="shared" ref="H125" si="428">IF(H124&gt;$G$8,"",IF(G125=EOMONTH(DATE($C122,$D122,1),0),"",IF(G125="","",G125+1)))</f>
        <v>45967</v>
      </c>
      <c r="I125" s="29">
        <f t="shared" ref="I125" si="429">IF(I124&gt;$G$8,"",IF(H125=EOMONTH(DATE($C122,$D122,1),0),"",IF(H125="","",H125+1)))</f>
        <v>45968</v>
      </c>
      <c r="J125" s="29">
        <f t="shared" ref="J125" si="430">IF(J124&gt;$G$8,"",IF(I125=EOMONTH(DATE($C122,$D122,1),0),"",IF(I125="","",I125+1)))</f>
        <v>45969</v>
      </c>
      <c r="K125" s="29">
        <f t="shared" ref="K125" si="431">IF(K124&gt;$G$8,"",IF(J125=EOMONTH(DATE($C122,$D122,1),0),"",IF(J125="","",J125+1)))</f>
        <v>45970</v>
      </c>
      <c r="L125" s="29">
        <f t="shared" ref="L125" si="432">IF(L124&gt;$G$8,"",IF(K125=EOMONTH(DATE($C122,$D122,1),0),"",IF(K125="","",K125+1)))</f>
        <v>45971</v>
      </c>
      <c r="M125" s="29">
        <f t="shared" ref="M125" si="433">IF(M124&gt;$G$8,"",IF(L125=EOMONTH(DATE($C122,$D122,1),0),"",IF(L125="","",L125+1)))</f>
        <v>45972</v>
      </c>
      <c r="N125" s="29">
        <f t="shared" ref="N125" si="434">IF(N124&gt;$G$8,"",IF(M125=EOMONTH(DATE($C122,$D122,1),0),"",IF(M125="","",M125+1)))</f>
        <v>45973</v>
      </c>
      <c r="O125" s="29">
        <f t="shared" ref="O125" si="435">IF(O124&gt;$G$8,"",IF(N125=EOMONTH(DATE($C122,$D122,1),0),"",IF(N125="","",N125+1)))</f>
        <v>45974</v>
      </c>
      <c r="P125" s="29">
        <f t="shared" ref="P125" si="436">IF(P124&gt;$G$8,"",IF(O125=EOMONTH(DATE($C122,$D122,1),0),"",IF(O125="","",O125+1)))</f>
        <v>45975</v>
      </c>
      <c r="Q125" s="29">
        <f t="shared" ref="Q125" si="437">IF(Q124&gt;$G$8,"",IF(P125=EOMONTH(DATE($C122,$D122,1),0),"",IF(P125="","",P125+1)))</f>
        <v>45976</v>
      </c>
      <c r="R125" s="29">
        <f t="shared" ref="R125" si="438">IF(R124&gt;$G$8,"",IF(Q125=EOMONTH(DATE($C122,$D122,1),0),"",IF(Q125="","",Q125+1)))</f>
        <v>45977</v>
      </c>
      <c r="S125" s="29">
        <f t="shared" ref="S125" si="439">IF(S124&gt;$G$8,"",IF(R125=EOMONTH(DATE($C122,$D122,1),0),"",IF(R125="","",R125+1)))</f>
        <v>45978</v>
      </c>
      <c r="T125" s="29">
        <f t="shared" ref="T125" si="440">IF(T124&gt;$G$8,"",IF(S125=EOMONTH(DATE($C122,$D122,1),0),"",IF(S125="","",S125+1)))</f>
        <v>45979</v>
      </c>
      <c r="U125" s="29">
        <f t="shared" ref="U125" si="441">IF(U124&gt;$G$8,"",IF(T125=EOMONTH(DATE($C122,$D122,1),0),"",IF(T125="","",T125+1)))</f>
        <v>45980</v>
      </c>
      <c r="V125" s="29">
        <f t="shared" ref="V125" si="442">IF(V124&gt;$G$8,"",IF(U125=EOMONTH(DATE($C122,$D122,1),0),"",IF(U125="","",U125+1)))</f>
        <v>45981</v>
      </c>
      <c r="W125" s="29">
        <f t="shared" ref="W125" si="443">IF(W124&gt;$G$8,"",IF(V125=EOMONTH(DATE($C122,$D122,1),0),"",IF(V125="","",V125+1)))</f>
        <v>45982</v>
      </c>
      <c r="X125" s="29">
        <f t="shared" ref="X125" si="444">IF(X124&gt;$G$8,"",IF(W125=EOMONTH(DATE($C122,$D122,1),0),"",IF(W125="","",W125+1)))</f>
        <v>45983</v>
      </c>
      <c r="Y125" s="29">
        <f t="shared" ref="Y125" si="445">IF(Y124&gt;$G$8,"",IF(X125=EOMONTH(DATE($C122,$D122,1),0),"",IF(X125="","",X125+1)))</f>
        <v>45984</v>
      </c>
      <c r="Z125" s="29">
        <f t="shared" ref="Z125" si="446">IF(Z124&gt;$G$8,"",IF(Y125=EOMONTH(DATE($C122,$D122,1),0),"",IF(Y125="","",Y125+1)))</f>
        <v>45985</v>
      </c>
      <c r="AA125" s="29">
        <f t="shared" ref="AA125" si="447">IF(AA124&gt;$G$8,"",IF(Z125=EOMONTH(DATE($C122,$D122,1),0),"",IF(Z125="","",Z125+1)))</f>
        <v>45986</v>
      </c>
      <c r="AB125" s="29">
        <f t="shared" ref="AB125" si="448">IF(AB124&gt;$G$8,"",IF(AA125=EOMONTH(DATE($C122,$D122,1),0),"",IF(AA125="","",AA125+1)))</f>
        <v>45987</v>
      </c>
      <c r="AC125" s="29">
        <f t="shared" ref="AC125" si="449">IF(AC124&gt;$G$8,"",IF(AB125=EOMONTH(DATE($C122,$D122,1),0),"",IF(AB125="","",AB125+1)))</f>
        <v>45988</v>
      </c>
      <c r="AD125" s="29">
        <f t="shared" ref="AD125" si="450">IF(AD124&gt;$G$8,"",IF(AC125=EOMONTH(DATE($C122,$D122,1),0),"",IF(AC125="","",AC125+1)))</f>
        <v>45989</v>
      </c>
      <c r="AE125" s="29">
        <f t="shared" ref="AE125" si="451">IF(AE124&gt;$G$8,"",IF(AD125=EOMONTH(DATE($C122,$D122,1),0),"",IF(AD125="","",AD125+1)))</f>
        <v>45990</v>
      </c>
      <c r="AF125" s="29">
        <f t="shared" ref="AF125" si="452">IF(AF124&gt;$G$8,"",IF(AE125=EOMONTH(DATE($C122,$D122,1),0),"",IF(AE125="","",AE125+1)))</f>
        <v>45991</v>
      </c>
      <c r="AG125" s="29" t="str">
        <f t="shared" ref="AG125" si="453">IF(AG124&gt;$G$8,"",IF(AF125=EOMONTH(DATE($C122,$D122,1),0),"",IF(AF125="","",AF125+1)))</f>
        <v/>
      </c>
      <c r="AH125" s="30" t="s">
        <v>21</v>
      </c>
      <c r="AI125" s="31">
        <f>+COUNTIFS(C126:AG126,"土",C130:AG130,"")+COUNTIFS(C126:AG126,"日",C130:AG130,"")</f>
        <v>10</v>
      </c>
    </row>
    <row r="126" spans="2:36" x14ac:dyDescent="0.15">
      <c r="B126" s="32" t="s">
        <v>5</v>
      </c>
      <c r="C126" s="33" t="str">
        <f>IFERROR(TEXT(WEEKDAY(+C125),"aaa"),"")</f>
        <v>土</v>
      </c>
      <c r="D126" s="33" t="str">
        <f t="shared" ref="D126:AG126" si="454">IFERROR(TEXT(WEEKDAY(+D125),"aaa"),"")</f>
        <v>日</v>
      </c>
      <c r="E126" s="33" t="str">
        <f t="shared" si="454"/>
        <v>月</v>
      </c>
      <c r="F126" s="33" t="str">
        <f t="shared" si="454"/>
        <v>火</v>
      </c>
      <c r="G126" s="33" t="str">
        <f t="shared" si="454"/>
        <v>水</v>
      </c>
      <c r="H126" s="33" t="str">
        <f t="shared" si="454"/>
        <v>木</v>
      </c>
      <c r="I126" s="33" t="str">
        <f t="shared" si="454"/>
        <v>金</v>
      </c>
      <c r="J126" s="33" t="str">
        <f t="shared" si="454"/>
        <v>土</v>
      </c>
      <c r="K126" s="33" t="str">
        <f t="shared" si="454"/>
        <v>日</v>
      </c>
      <c r="L126" s="33" t="str">
        <f t="shared" si="454"/>
        <v>月</v>
      </c>
      <c r="M126" s="33" t="str">
        <f t="shared" si="454"/>
        <v>火</v>
      </c>
      <c r="N126" s="33" t="str">
        <f t="shared" si="454"/>
        <v>水</v>
      </c>
      <c r="O126" s="33" t="str">
        <f t="shared" si="454"/>
        <v>木</v>
      </c>
      <c r="P126" s="33" t="str">
        <f t="shared" si="454"/>
        <v>金</v>
      </c>
      <c r="Q126" s="33" t="str">
        <f t="shared" si="454"/>
        <v>土</v>
      </c>
      <c r="R126" s="33" t="str">
        <f t="shared" si="454"/>
        <v>日</v>
      </c>
      <c r="S126" s="33" t="str">
        <f t="shared" si="454"/>
        <v>月</v>
      </c>
      <c r="T126" s="33" t="str">
        <f t="shared" si="454"/>
        <v>火</v>
      </c>
      <c r="U126" s="33" t="str">
        <f t="shared" si="454"/>
        <v>水</v>
      </c>
      <c r="V126" s="33" t="str">
        <f t="shared" si="454"/>
        <v>木</v>
      </c>
      <c r="W126" s="33" t="str">
        <f t="shared" si="454"/>
        <v>金</v>
      </c>
      <c r="X126" s="33" t="str">
        <f t="shared" si="454"/>
        <v>土</v>
      </c>
      <c r="Y126" s="33" t="str">
        <f t="shared" si="454"/>
        <v>日</v>
      </c>
      <c r="Z126" s="33" t="str">
        <f t="shared" si="454"/>
        <v>月</v>
      </c>
      <c r="AA126" s="33" t="str">
        <f t="shared" si="454"/>
        <v>火</v>
      </c>
      <c r="AB126" s="33" t="str">
        <f t="shared" si="454"/>
        <v>水</v>
      </c>
      <c r="AC126" s="33" t="str">
        <f t="shared" si="454"/>
        <v>木</v>
      </c>
      <c r="AD126" s="33" t="str">
        <f t="shared" si="454"/>
        <v>金</v>
      </c>
      <c r="AE126" s="33" t="str">
        <f t="shared" si="454"/>
        <v>土</v>
      </c>
      <c r="AF126" s="33" t="str">
        <f t="shared" si="454"/>
        <v>日</v>
      </c>
      <c r="AG126" s="33" t="str">
        <f t="shared" si="454"/>
        <v/>
      </c>
      <c r="AH126" s="30" t="s">
        <v>16</v>
      </c>
      <c r="AI126" s="31">
        <f>+COUNTIF(C130:AG130,"夏休")+COUNTIF(C130:AG130,"冬休")+COUNTIF(C130:AG130,"中止")</f>
        <v>0</v>
      </c>
    </row>
    <row r="127" spans="2:36" ht="13.5" customHeight="1" x14ac:dyDescent="0.15">
      <c r="B127" s="70" t="s">
        <v>8</v>
      </c>
      <c r="C127" s="73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7"/>
      <c r="AE127" s="67"/>
      <c r="AF127" s="64"/>
      <c r="AG127" s="76"/>
      <c r="AH127" s="34" t="s">
        <v>2</v>
      </c>
      <c r="AI127" s="35">
        <f>COUNT(C125:AG125)-AI126</f>
        <v>30</v>
      </c>
    </row>
    <row r="128" spans="2:36" ht="13.5" customHeight="1" x14ac:dyDescent="0.15">
      <c r="B128" s="71"/>
      <c r="C128" s="74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8"/>
      <c r="AE128" s="68"/>
      <c r="AF128" s="65"/>
      <c r="AG128" s="77"/>
      <c r="AH128" s="34" t="s">
        <v>6</v>
      </c>
      <c r="AI128" s="36">
        <f>+COUNTIF(C131:AG131,"休")</f>
        <v>0</v>
      </c>
      <c r="AJ128" s="37" t="str">
        <f>IF(AI129&gt;0.285,"",IF(AI128&lt;AI125,"←計画日数が足りません",""))</f>
        <v>←計画日数が足りません</v>
      </c>
    </row>
    <row r="129" spans="2:36" ht="13.5" customHeight="1" x14ac:dyDescent="0.15">
      <c r="B129" s="72"/>
      <c r="C129" s="75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9"/>
      <c r="AE129" s="69"/>
      <c r="AF129" s="66"/>
      <c r="AG129" s="78"/>
      <c r="AH129" s="34" t="s">
        <v>9</v>
      </c>
      <c r="AI129" s="49">
        <f>+AI128/AI127</f>
        <v>0</v>
      </c>
    </row>
    <row r="130" spans="2:36" x14ac:dyDescent="0.15">
      <c r="B130" s="39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34" t="s">
        <v>10</v>
      </c>
      <c r="AI130" s="36">
        <f>+COUNTIF(C132:AG132,"*休")</f>
        <v>0</v>
      </c>
    </row>
    <row r="131" spans="2:36" x14ac:dyDescent="0.15">
      <c r="B131" s="32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54"/>
      <c r="AH131" s="40" t="s">
        <v>4</v>
      </c>
      <c r="AI131" s="50">
        <f>+AI130/AI127</f>
        <v>0</v>
      </c>
    </row>
    <row r="132" spans="2:36" x14ac:dyDescent="0.15">
      <c r="B132" s="42" t="s">
        <v>7</v>
      </c>
      <c r="C132" s="55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7"/>
      <c r="AH132" s="43" t="s">
        <v>18</v>
      </c>
      <c r="AI132" s="44" t="str">
        <f>_xlfn.IFS(AI131&gt;=0.285,"OK",AI125&lt;=AI130,"OK",AI125&gt;AI130,"NG")</f>
        <v>NG</v>
      </c>
      <c r="AJ132" s="37" t="str">
        <f>IF(AI132="NG","←月単位未達成","←月単位達成")</f>
        <v>←月単位未達成</v>
      </c>
    </row>
    <row r="133" spans="2:36" hidden="1" x14ac:dyDescent="0.15">
      <c r="C133" s="53" t="str">
        <f>IF($C130="","通常",C130)</f>
        <v>通常</v>
      </c>
      <c r="D133" s="53" t="str">
        <f t="shared" ref="D133:AG133" si="455">IF(D130="","通常",D130)</f>
        <v>通常</v>
      </c>
      <c r="E133" s="53" t="str">
        <f t="shared" si="455"/>
        <v>通常</v>
      </c>
      <c r="F133" s="53" t="str">
        <f t="shared" si="455"/>
        <v>通常</v>
      </c>
      <c r="G133" s="53" t="str">
        <f t="shared" si="455"/>
        <v>通常</v>
      </c>
      <c r="H133" s="53" t="str">
        <f t="shared" si="455"/>
        <v>通常</v>
      </c>
      <c r="I133" s="53" t="str">
        <f t="shared" si="455"/>
        <v>通常</v>
      </c>
      <c r="J133" s="53" t="str">
        <f t="shared" si="455"/>
        <v>通常</v>
      </c>
      <c r="K133" s="53" t="str">
        <f t="shared" si="455"/>
        <v>通常</v>
      </c>
      <c r="L133" s="53" t="str">
        <f t="shared" si="455"/>
        <v>通常</v>
      </c>
      <c r="M133" s="53" t="str">
        <f t="shared" si="455"/>
        <v>通常</v>
      </c>
      <c r="N133" s="53" t="str">
        <f t="shared" si="455"/>
        <v>通常</v>
      </c>
      <c r="O133" s="53" t="str">
        <f t="shared" si="455"/>
        <v>通常</v>
      </c>
      <c r="P133" s="53" t="str">
        <f t="shared" si="455"/>
        <v>通常</v>
      </c>
      <c r="Q133" s="53" t="str">
        <f t="shared" si="455"/>
        <v>通常</v>
      </c>
      <c r="R133" s="53" t="str">
        <f t="shared" si="455"/>
        <v>通常</v>
      </c>
      <c r="S133" s="53" t="str">
        <f t="shared" si="455"/>
        <v>通常</v>
      </c>
      <c r="T133" s="53" t="str">
        <f t="shared" si="455"/>
        <v>通常</v>
      </c>
      <c r="U133" s="53" t="str">
        <f t="shared" si="455"/>
        <v>通常</v>
      </c>
      <c r="V133" s="53" t="str">
        <f t="shared" si="455"/>
        <v>通常</v>
      </c>
      <c r="W133" s="53" t="str">
        <f t="shared" si="455"/>
        <v>通常</v>
      </c>
      <c r="X133" s="53" t="str">
        <f t="shared" si="455"/>
        <v>通常</v>
      </c>
      <c r="Y133" s="53" t="str">
        <f t="shared" si="455"/>
        <v>通常</v>
      </c>
      <c r="Z133" s="53" t="str">
        <f t="shared" si="455"/>
        <v>通常</v>
      </c>
      <c r="AA133" s="53" t="str">
        <f t="shared" si="455"/>
        <v>通常</v>
      </c>
      <c r="AB133" s="53" t="str">
        <f t="shared" si="455"/>
        <v>通常</v>
      </c>
      <c r="AC133" s="53" t="str">
        <f t="shared" si="455"/>
        <v>通常</v>
      </c>
      <c r="AD133" s="53" t="str">
        <f t="shared" si="455"/>
        <v>通常</v>
      </c>
      <c r="AE133" s="53" t="str">
        <f t="shared" si="455"/>
        <v>通常</v>
      </c>
      <c r="AF133" s="53" t="str">
        <f t="shared" si="455"/>
        <v>通常</v>
      </c>
      <c r="AG133" s="53" t="str">
        <f t="shared" si="455"/>
        <v>通常</v>
      </c>
      <c r="AI133" s="52"/>
      <c r="AJ133" s="37"/>
    </row>
    <row r="134" spans="2:36" hidden="1" x14ac:dyDescent="0.15">
      <c r="C134" s="53" t="str">
        <f>IF(C130="","通常実績",C130)</f>
        <v>通常実績</v>
      </c>
      <c r="D134" s="53" t="str">
        <f t="shared" ref="D134:AG134" si="456">IF(D130="","通常実績",D130)</f>
        <v>通常実績</v>
      </c>
      <c r="E134" s="53" t="str">
        <f t="shared" si="456"/>
        <v>通常実績</v>
      </c>
      <c r="F134" s="53" t="str">
        <f t="shared" si="456"/>
        <v>通常実績</v>
      </c>
      <c r="G134" s="53" t="str">
        <f t="shared" si="456"/>
        <v>通常実績</v>
      </c>
      <c r="H134" s="53" t="str">
        <f t="shared" si="456"/>
        <v>通常実績</v>
      </c>
      <c r="I134" s="53" t="str">
        <f t="shared" si="456"/>
        <v>通常実績</v>
      </c>
      <c r="J134" s="53" t="str">
        <f t="shared" si="456"/>
        <v>通常実績</v>
      </c>
      <c r="K134" s="53" t="str">
        <f t="shared" si="456"/>
        <v>通常実績</v>
      </c>
      <c r="L134" s="53" t="str">
        <f t="shared" si="456"/>
        <v>通常実績</v>
      </c>
      <c r="M134" s="53" t="str">
        <f t="shared" si="456"/>
        <v>通常実績</v>
      </c>
      <c r="N134" s="53" t="str">
        <f t="shared" si="456"/>
        <v>通常実績</v>
      </c>
      <c r="O134" s="53" t="str">
        <f t="shared" si="456"/>
        <v>通常実績</v>
      </c>
      <c r="P134" s="53" t="str">
        <f t="shared" si="456"/>
        <v>通常実績</v>
      </c>
      <c r="Q134" s="53" t="str">
        <f t="shared" si="456"/>
        <v>通常実績</v>
      </c>
      <c r="R134" s="53" t="str">
        <f t="shared" si="456"/>
        <v>通常実績</v>
      </c>
      <c r="S134" s="53" t="str">
        <f t="shared" si="456"/>
        <v>通常実績</v>
      </c>
      <c r="T134" s="53" t="str">
        <f t="shared" si="456"/>
        <v>通常実績</v>
      </c>
      <c r="U134" s="53" t="str">
        <f t="shared" si="456"/>
        <v>通常実績</v>
      </c>
      <c r="V134" s="53" t="str">
        <f t="shared" si="456"/>
        <v>通常実績</v>
      </c>
      <c r="W134" s="53" t="str">
        <f t="shared" si="456"/>
        <v>通常実績</v>
      </c>
      <c r="X134" s="53" t="str">
        <f t="shared" si="456"/>
        <v>通常実績</v>
      </c>
      <c r="Y134" s="53" t="str">
        <f t="shared" si="456"/>
        <v>通常実績</v>
      </c>
      <c r="Z134" s="53" t="str">
        <f t="shared" si="456"/>
        <v>通常実績</v>
      </c>
      <c r="AA134" s="53" t="str">
        <f t="shared" si="456"/>
        <v>通常実績</v>
      </c>
      <c r="AB134" s="53" t="str">
        <f t="shared" si="456"/>
        <v>通常実績</v>
      </c>
      <c r="AC134" s="53" t="str">
        <f t="shared" si="456"/>
        <v>通常実績</v>
      </c>
      <c r="AD134" s="53" t="str">
        <f t="shared" si="456"/>
        <v>通常実績</v>
      </c>
      <c r="AE134" s="53" t="str">
        <f t="shared" si="456"/>
        <v>通常実績</v>
      </c>
      <c r="AF134" s="53" t="str">
        <f t="shared" si="456"/>
        <v>通常実績</v>
      </c>
      <c r="AG134" s="53" t="str">
        <f t="shared" si="456"/>
        <v>通常実績</v>
      </c>
      <c r="AI134" s="52"/>
      <c r="AJ134" s="37"/>
    </row>
    <row r="136" spans="2:36" hidden="1" x14ac:dyDescent="0.15">
      <c r="C136" s="7">
        <f>YEAR(C139)</f>
        <v>2025</v>
      </c>
      <c r="D136" s="7">
        <f>MONTH(C139)</f>
        <v>12</v>
      </c>
    </row>
    <row r="137" spans="2:36" x14ac:dyDescent="0.15">
      <c r="B137" s="11" t="s">
        <v>19</v>
      </c>
      <c r="C137" s="79">
        <f>C139</f>
        <v>45992</v>
      </c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1"/>
    </row>
    <row r="138" spans="2:36" hidden="1" x14ac:dyDescent="0.15">
      <c r="B138" s="45"/>
      <c r="C138" s="29">
        <f>DATE($C136,$D136,1)</f>
        <v>45992</v>
      </c>
      <c r="D138" s="29">
        <f>C138+1</f>
        <v>45993</v>
      </c>
      <c r="E138" s="29">
        <f t="shared" ref="E138" si="457">D138+1</f>
        <v>45994</v>
      </c>
      <c r="F138" s="29">
        <f t="shared" ref="F138" si="458">E138+1</f>
        <v>45995</v>
      </c>
      <c r="G138" s="29">
        <f t="shared" ref="G138" si="459">F138+1</f>
        <v>45996</v>
      </c>
      <c r="H138" s="29">
        <f t="shared" ref="H138" si="460">G138+1</f>
        <v>45997</v>
      </c>
      <c r="I138" s="29">
        <f t="shared" ref="I138" si="461">H138+1</f>
        <v>45998</v>
      </c>
      <c r="J138" s="29">
        <f t="shared" ref="J138" si="462">I138+1</f>
        <v>45999</v>
      </c>
      <c r="K138" s="29">
        <f t="shared" ref="K138" si="463">J138+1</f>
        <v>46000</v>
      </c>
      <c r="L138" s="29">
        <f t="shared" ref="L138" si="464">K138+1</f>
        <v>46001</v>
      </c>
      <c r="M138" s="29">
        <f t="shared" ref="M138" si="465">L138+1</f>
        <v>46002</v>
      </c>
      <c r="N138" s="29">
        <f t="shared" ref="N138" si="466">M138+1</f>
        <v>46003</v>
      </c>
      <c r="O138" s="29">
        <f t="shared" ref="O138" si="467">N138+1</f>
        <v>46004</v>
      </c>
      <c r="P138" s="29">
        <f t="shared" ref="P138" si="468">O138+1</f>
        <v>46005</v>
      </c>
      <c r="Q138" s="29">
        <f t="shared" ref="Q138" si="469">P138+1</f>
        <v>46006</v>
      </c>
      <c r="R138" s="29">
        <f t="shared" ref="R138" si="470">Q138+1</f>
        <v>46007</v>
      </c>
      <c r="S138" s="29">
        <f t="shared" ref="S138" si="471">R138+1</f>
        <v>46008</v>
      </c>
      <c r="T138" s="29">
        <f t="shared" ref="T138" si="472">S138+1</f>
        <v>46009</v>
      </c>
      <c r="U138" s="29">
        <f t="shared" ref="U138" si="473">T138+1</f>
        <v>46010</v>
      </c>
      <c r="V138" s="29">
        <f t="shared" ref="V138" si="474">U138+1</f>
        <v>46011</v>
      </c>
      <c r="W138" s="29">
        <f t="shared" ref="W138" si="475">V138+1</f>
        <v>46012</v>
      </c>
      <c r="X138" s="29">
        <f t="shared" ref="X138" si="476">W138+1</f>
        <v>46013</v>
      </c>
      <c r="Y138" s="29">
        <f t="shared" ref="Y138" si="477">X138+1</f>
        <v>46014</v>
      </c>
      <c r="Z138" s="29">
        <f t="shared" ref="Z138" si="478">Y138+1</f>
        <v>46015</v>
      </c>
      <c r="AA138" s="29">
        <f t="shared" ref="AA138" si="479">Z138+1</f>
        <v>46016</v>
      </c>
      <c r="AB138" s="29">
        <f t="shared" ref="AB138" si="480">AA138+1</f>
        <v>46017</v>
      </c>
      <c r="AC138" s="29">
        <f t="shared" ref="AC138" si="481">AB138+1</f>
        <v>46018</v>
      </c>
      <c r="AD138" s="29">
        <f t="shared" ref="AD138" si="482">AC138+1</f>
        <v>46019</v>
      </c>
      <c r="AE138" s="29">
        <f t="shared" ref="AE138" si="483">AD138+1</f>
        <v>46020</v>
      </c>
      <c r="AF138" s="29">
        <f t="shared" ref="AF138" si="484">AE138+1</f>
        <v>46021</v>
      </c>
      <c r="AG138" s="29">
        <f t="shared" ref="AG138" si="485">AF138+1</f>
        <v>46022</v>
      </c>
      <c r="AH138" s="46"/>
      <c r="AI138" s="47"/>
    </row>
    <row r="139" spans="2:36" x14ac:dyDescent="0.15">
      <c r="B139" s="27" t="s">
        <v>20</v>
      </c>
      <c r="C139" s="48">
        <f>IF(EDATE(C124,1)&gt;$G$8,"",EDATE(C124,1))</f>
        <v>45992</v>
      </c>
      <c r="D139" s="29">
        <f>IF(D138&gt;$G$8,"",IF(C139=EOMONTH(DATE($C136,$D136,1),0),"",IF(C139="","",C139+1)))</f>
        <v>45993</v>
      </c>
      <c r="E139" s="29">
        <f t="shared" ref="E139" si="486">IF(E138&gt;$G$8,"",IF(D139=EOMONTH(DATE($C136,$D136,1),0),"",IF(D139="","",D139+1)))</f>
        <v>45994</v>
      </c>
      <c r="F139" s="29">
        <f t="shared" ref="F139" si="487">IF(F138&gt;$G$8,"",IF(E139=EOMONTH(DATE($C136,$D136,1),0),"",IF(E139="","",E139+1)))</f>
        <v>45995</v>
      </c>
      <c r="G139" s="29">
        <f t="shared" ref="G139" si="488">IF(G138&gt;$G$8,"",IF(F139=EOMONTH(DATE($C136,$D136,1),0),"",IF(F139="","",F139+1)))</f>
        <v>45996</v>
      </c>
      <c r="H139" s="29">
        <f t="shared" ref="H139" si="489">IF(H138&gt;$G$8,"",IF(G139=EOMONTH(DATE($C136,$D136,1),0),"",IF(G139="","",G139+1)))</f>
        <v>45997</v>
      </c>
      <c r="I139" s="29">
        <f t="shared" ref="I139" si="490">IF(I138&gt;$G$8,"",IF(H139=EOMONTH(DATE($C136,$D136,1),0),"",IF(H139="","",H139+1)))</f>
        <v>45998</v>
      </c>
      <c r="J139" s="29">
        <f t="shared" ref="J139" si="491">IF(J138&gt;$G$8,"",IF(I139=EOMONTH(DATE($C136,$D136,1),0),"",IF(I139="","",I139+1)))</f>
        <v>45999</v>
      </c>
      <c r="K139" s="29">
        <f t="shared" ref="K139" si="492">IF(K138&gt;$G$8,"",IF(J139=EOMONTH(DATE($C136,$D136,1),0),"",IF(J139="","",J139+1)))</f>
        <v>46000</v>
      </c>
      <c r="L139" s="29">
        <f t="shared" ref="L139" si="493">IF(L138&gt;$G$8,"",IF(K139=EOMONTH(DATE($C136,$D136,1),0),"",IF(K139="","",K139+1)))</f>
        <v>46001</v>
      </c>
      <c r="M139" s="29">
        <f t="shared" ref="M139" si="494">IF(M138&gt;$G$8,"",IF(L139=EOMONTH(DATE($C136,$D136,1),0),"",IF(L139="","",L139+1)))</f>
        <v>46002</v>
      </c>
      <c r="N139" s="29">
        <f t="shared" ref="N139" si="495">IF(N138&gt;$G$8,"",IF(M139=EOMONTH(DATE($C136,$D136,1),0),"",IF(M139="","",M139+1)))</f>
        <v>46003</v>
      </c>
      <c r="O139" s="29">
        <f t="shared" ref="O139" si="496">IF(O138&gt;$G$8,"",IF(N139=EOMONTH(DATE($C136,$D136,1),0),"",IF(N139="","",N139+1)))</f>
        <v>46004</v>
      </c>
      <c r="P139" s="29">
        <f t="shared" ref="P139" si="497">IF(P138&gt;$G$8,"",IF(O139=EOMONTH(DATE($C136,$D136,1),0),"",IF(O139="","",O139+1)))</f>
        <v>46005</v>
      </c>
      <c r="Q139" s="29">
        <f t="shared" ref="Q139" si="498">IF(Q138&gt;$G$8,"",IF(P139=EOMONTH(DATE($C136,$D136,1),0),"",IF(P139="","",P139+1)))</f>
        <v>46006</v>
      </c>
      <c r="R139" s="29">
        <f t="shared" ref="R139" si="499">IF(R138&gt;$G$8,"",IF(Q139=EOMONTH(DATE($C136,$D136,1),0),"",IF(Q139="","",Q139+1)))</f>
        <v>46007</v>
      </c>
      <c r="S139" s="29">
        <f t="shared" ref="S139" si="500">IF(S138&gt;$G$8,"",IF(R139=EOMONTH(DATE($C136,$D136,1),0),"",IF(R139="","",R139+1)))</f>
        <v>46008</v>
      </c>
      <c r="T139" s="29">
        <f t="shared" ref="T139" si="501">IF(T138&gt;$G$8,"",IF(S139=EOMONTH(DATE($C136,$D136,1),0),"",IF(S139="","",S139+1)))</f>
        <v>46009</v>
      </c>
      <c r="U139" s="29">
        <f t="shared" ref="U139" si="502">IF(U138&gt;$G$8,"",IF(T139=EOMONTH(DATE($C136,$D136,1),0),"",IF(T139="","",T139+1)))</f>
        <v>46010</v>
      </c>
      <c r="V139" s="29">
        <f t="shared" ref="V139" si="503">IF(V138&gt;$G$8,"",IF(U139=EOMONTH(DATE($C136,$D136,1),0),"",IF(U139="","",U139+1)))</f>
        <v>46011</v>
      </c>
      <c r="W139" s="29">
        <f t="shared" ref="W139" si="504">IF(W138&gt;$G$8,"",IF(V139=EOMONTH(DATE($C136,$D136,1),0),"",IF(V139="","",V139+1)))</f>
        <v>46012</v>
      </c>
      <c r="X139" s="29">
        <f t="shared" ref="X139" si="505">IF(X138&gt;$G$8,"",IF(W139=EOMONTH(DATE($C136,$D136,1),0),"",IF(W139="","",W139+1)))</f>
        <v>46013</v>
      </c>
      <c r="Y139" s="29">
        <f t="shared" ref="Y139" si="506">IF(Y138&gt;$G$8,"",IF(X139=EOMONTH(DATE($C136,$D136,1),0),"",IF(X139="","",X139+1)))</f>
        <v>46014</v>
      </c>
      <c r="Z139" s="29">
        <f t="shared" ref="Z139" si="507">IF(Z138&gt;$G$8,"",IF(Y139=EOMONTH(DATE($C136,$D136,1),0),"",IF(Y139="","",Y139+1)))</f>
        <v>46015</v>
      </c>
      <c r="AA139" s="29">
        <f t="shared" ref="AA139" si="508">IF(AA138&gt;$G$8,"",IF(Z139=EOMONTH(DATE($C136,$D136,1),0),"",IF(Z139="","",Z139+1)))</f>
        <v>46016</v>
      </c>
      <c r="AB139" s="29">
        <f t="shared" ref="AB139" si="509">IF(AB138&gt;$G$8,"",IF(AA139=EOMONTH(DATE($C136,$D136,1),0),"",IF(AA139="","",AA139+1)))</f>
        <v>46017</v>
      </c>
      <c r="AC139" s="29">
        <f t="shared" ref="AC139" si="510">IF(AC138&gt;$G$8,"",IF(AB139=EOMONTH(DATE($C136,$D136,1),0),"",IF(AB139="","",AB139+1)))</f>
        <v>46018</v>
      </c>
      <c r="AD139" s="29">
        <f t="shared" ref="AD139" si="511">IF(AD138&gt;$G$8,"",IF(AC139=EOMONTH(DATE($C136,$D136,1),0),"",IF(AC139="","",AC139+1)))</f>
        <v>46019</v>
      </c>
      <c r="AE139" s="29">
        <f t="shared" ref="AE139" si="512">IF(AE138&gt;$G$8,"",IF(AD139=EOMONTH(DATE($C136,$D136,1),0),"",IF(AD139="","",AD139+1)))</f>
        <v>46020</v>
      </c>
      <c r="AF139" s="29">
        <f t="shared" ref="AF139" si="513">IF(AF138&gt;$G$8,"",IF(AE139=EOMONTH(DATE($C136,$D136,1),0),"",IF(AE139="","",AE139+1)))</f>
        <v>46021</v>
      </c>
      <c r="AG139" s="29">
        <f t="shared" ref="AG139" si="514">IF(AG138&gt;$G$8,"",IF(AF139=EOMONTH(DATE($C136,$D136,1),0),"",IF(AF139="","",AF139+1)))</f>
        <v>46022</v>
      </c>
      <c r="AH139" s="30" t="s">
        <v>21</v>
      </c>
      <c r="AI139" s="31">
        <f>+COUNTIFS(C140:AG140,"土",C144:AG144,"")+COUNTIFS(C140:AG140,"日",C144:AG144,"")</f>
        <v>8</v>
      </c>
    </row>
    <row r="140" spans="2:36" x14ac:dyDescent="0.15">
      <c r="B140" s="32" t="s">
        <v>5</v>
      </c>
      <c r="C140" s="33" t="str">
        <f>IFERROR(TEXT(WEEKDAY(+C139),"aaa"),"")</f>
        <v>月</v>
      </c>
      <c r="D140" s="33" t="str">
        <f t="shared" ref="D140:AG140" si="515">IFERROR(TEXT(WEEKDAY(+D139),"aaa"),"")</f>
        <v>火</v>
      </c>
      <c r="E140" s="33" t="str">
        <f t="shared" si="515"/>
        <v>水</v>
      </c>
      <c r="F140" s="33" t="str">
        <f t="shared" si="515"/>
        <v>木</v>
      </c>
      <c r="G140" s="33" t="str">
        <f t="shared" si="515"/>
        <v>金</v>
      </c>
      <c r="H140" s="33" t="str">
        <f t="shared" si="515"/>
        <v>土</v>
      </c>
      <c r="I140" s="33" t="str">
        <f t="shared" si="515"/>
        <v>日</v>
      </c>
      <c r="J140" s="33" t="str">
        <f t="shared" si="515"/>
        <v>月</v>
      </c>
      <c r="K140" s="33" t="str">
        <f t="shared" si="515"/>
        <v>火</v>
      </c>
      <c r="L140" s="33" t="str">
        <f t="shared" si="515"/>
        <v>水</v>
      </c>
      <c r="M140" s="33" t="str">
        <f t="shared" si="515"/>
        <v>木</v>
      </c>
      <c r="N140" s="33" t="str">
        <f t="shared" si="515"/>
        <v>金</v>
      </c>
      <c r="O140" s="33" t="str">
        <f t="shared" si="515"/>
        <v>土</v>
      </c>
      <c r="P140" s="33" t="str">
        <f t="shared" si="515"/>
        <v>日</v>
      </c>
      <c r="Q140" s="33" t="str">
        <f t="shared" si="515"/>
        <v>月</v>
      </c>
      <c r="R140" s="33" t="str">
        <f t="shared" si="515"/>
        <v>火</v>
      </c>
      <c r="S140" s="33" t="str">
        <f t="shared" si="515"/>
        <v>水</v>
      </c>
      <c r="T140" s="33" t="str">
        <f t="shared" si="515"/>
        <v>木</v>
      </c>
      <c r="U140" s="33" t="str">
        <f t="shared" si="515"/>
        <v>金</v>
      </c>
      <c r="V140" s="33" t="str">
        <f t="shared" si="515"/>
        <v>土</v>
      </c>
      <c r="W140" s="33" t="str">
        <f t="shared" si="515"/>
        <v>日</v>
      </c>
      <c r="X140" s="33" t="str">
        <f t="shared" si="515"/>
        <v>月</v>
      </c>
      <c r="Y140" s="33" t="str">
        <f t="shared" si="515"/>
        <v>火</v>
      </c>
      <c r="Z140" s="33" t="str">
        <f t="shared" si="515"/>
        <v>水</v>
      </c>
      <c r="AA140" s="33" t="str">
        <f t="shared" si="515"/>
        <v>木</v>
      </c>
      <c r="AB140" s="33" t="str">
        <f t="shared" si="515"/>
        <v>金</v>
      </c>
      <c r="AC140" s="33" t="str">
        <f t="shared" si="515"/>
        <v>土</v>
      </c>
      <c r="AD140" s="33" t="str">
        <f t="shared" si="515"/>
        <v>日</v>
      </c>
      <c r="AE140" s="33" t="str">
        <f t="shared" si="515"/>
        <v>月</v>
      </c>
      <c r="AF140" s="33" t="str">
        <f t="shared" si="515"/>
        <v>火</v>
      </c>
      <c r="AG140" s="33" t="str">
        <f t="shared" si="515"/>
        <v>水</v>
      </c>
      <c r="AH140" s="30" t="s">
        <v>16</v>
      </c>
      <c r="AI140" s="31">
        <f>+COUNTIF(C144:AG144,"夏休")+COUNTIF(C144:AG144,"冬休")+COUNTIF(C144:AG144,"中止")</f>
        <v>0</v>
      </c>
    </row>
    <row r="141" spans="2:36" ht="13.5" customHeight="1" x14ac:dyDescent="0.15">
      <c r="B141" s="70" t="s">
        <v>8</v>
      </c>
      <c r="C141" s="73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7"/>
      <c r="AE141" s="67"/>
      <c r="AF141" s="64"/>
      <c r="AG141" s="76"/>
      <c r="AH141" s="34" t="s">
        <v>2</v>
      </c>
      <c r="AI141" s="35">
        <f>COUNT(C139:AG139)-AI140</f>
        <v>31</v>
      </c>
    </row>
    <row r="142" spans="2:36" ht="13.5" customHeight="1" x14ac:dyDescent="0.15">
      <c r="B142" s="71"/>
      <c r="C142" s="74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8"/>
      <c r="AE142" s="68"/>
      <c r="AF142" s="65"/>
      <c r="AG142" s="77"/>
      <c r="AH142" s="34" t="s">
        <v>6</v>
      </c>
      <c r="AI142" s="36">
        <f>+COUNTIF(C145:AG145,"休")</f>
        <v>0</v>
      </c>
      <c r="AJ142" s="37" t="str">
        <f>IF(AI143&gt;0.285,"",IF(AI142&lt;AI139,"←計画日数が足りません",""))</f>
        <v>←計画日数が足りません</v>
      </c>
    </row>
    <row r="143" spans="2:36" ht="13.5" customHeight="1" x14ac:dyDescent="0.15">
      <c r="B143" s="72"/>
      <c r="C143" s="75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9"/>
      <c r="AE143" s="69"/>
      <c r="AF143" s="66"/>
      <c r="AG143" s="78"/>
      <c r="AH143" s="34" t="s">
        <v>9</v>
      </c>
      <c r="AI143" s="49">
        <f>+AI142/AI141</f>
        <v>0</v>
      </c>
    </row>
    <row r="144" spans="2:36" x14ac:dyDescent="0.15">
      <c r="B144" s="39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34" t="s">
        <v>10</v>
      </c>
      <c r="AI144" s="36">
        <f>+COUNTIF(C146:AG146,"*休")</f>
        <v>0</v>
      </c>
    </row>
    <row r="145" spans="2:36" x14ac:dyDescent="0.15">
      <c r="B145" s="32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54"/>
      <c r="AH145" s="40" t="s">
        <v>4</v>
      </c>
      <c r="AI145" s="50">
        <f>+AI144/AI141</f>
        <v>0</v>
      </c>
    </row>
    <row r="146" spans="2:36" x14ac:dyDescent="0.15">
      <c r="B146" s="42" t="s">
        <v>7</v>
      </c>
      <c r="C146" s="55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7"/>
      <c r="AH146" s="43" t="s">
        <v>18</v>
      </c>
      <c r="AI146" s="44" t="str">
        <f>_xlfn.IFS(AI145&gt;=0.285,"OK",AI139&lt;=AI144,"OK",AI139&gt;AI144,"NG")</f>
        <v>NG</v>
      </c>
      <c r="AJ146" s="37" t="str">
        <f>IF(AI146="NG","←月単位未達成","←月単位達成")</f>
        <v>←月単位未達成</v>
      </c>
    </row>
    <row r="147" spans="2:36" hidden="1" x14ac:dyDescent="0.15">
      <c r="C147" s="53" t="str">
        <f>IF($C144="","通常",C144)</f>
        <v>通常</v>
      </c>
      <c r="D147" s="53" t="str">
        <f t="shared" ref="D147:AG147" si="516">IF(D144="","通常",D144)</f>
        <v>通常</v>
      </c>
      <c r="E147" s="53" t="str">
        <f t="shared" si="516"/>
        <v>通常</v>
      </c>
      <c r="F147" s="53" t="str">
        <f t="shared" si="516"/>
        <v>通常</v>
      </c>
      <c r="G147" s="53" t="str">
        <f t="shared" si="516"/>
        <v>通常</v>
      </c>
      <c r="H147" s="53" t="str">
        <f t="shared" si="516"/>
        <v>通常</v>
      </c>
      <c r="I147" s="53" t="str">
        <f t="shared" si="516"/>
        <v>通常</v>
      </c>
      <c r="J147" s="53" t="str">
        <f t="shared" si="516"/>
        <v>通常</v>
      </c>
      <c r="K147" s="53" t="str">
        <f t="shared" si="516"/>
        <v>通常</v>
      </c>
      <c r="L147" s="53" t="str">
        <f t="shared" si="516"/>
        <v>通常</v>
      </c>
      <c r="M147" s="53" t="str">
        <f t="shared" si="516"/>
        <v>通常</v>
      </c>
      <c r="N147" s="53" t="str">
        <f t="shared" si="516"/>
        <v>通常</v>
      </c>
      <c r="O147" s="53" t="str">
        <f t="shared" si="516"/>
        <v>通常</v>
      </c>
      <c r="P147" s="53" t="str">
        <f t="shared" si="516"/>
        <v>通常</v>
      </c>
      <c r="Q147" s="53" t="str">
        <f t="shared" si="516"/>
        <v>通常</v>
      </c>
      <c r="R147" s="53" t="str">
        <f t="shared" si="516"/>
        <v>通常</v>
      </c>
      <c r="S147" s="53" t="str">
        <f t="shared" si="516"/>
        <v>通常</v>
      </c>
      <c r="T147" s="53" t="str">
        <f t="shared" si="516"/>
        <v>通常</v>
      </c>
      <c r="U147" s="53" t="str">
        <f t="shared" si="516"/>
        <v>通常</v>
      </c>
      <c r="V147" s="53" t="str">
        <f t="shared" si="516"/>
        <v>通常</v>
      </c>
      <c r="W147" s="53" t="str">
        <f t="shared" si="516"/>
        <v>通常</v>
      </c>
      <c r="X147" s="53" t="str">
        <f t="shared" si="516"/>
        <v>通常</v>
      </c>
      <c r="Y147" s="53" t="str">
        <f t="shared" si="516"/>
        <v>通常</v>
      </c>
      <c r="Z147" s="53" t="str">
        <f t="shared" si="516"/>
        <v>通常</v>
      </c>
      <c r="AA147" s="53" t="str">
        <f t="shared" si="516"/>
        <v>通常</v>
      </c>
      <c r="AB147" s="53" t="str">
        <f t="shared" si="516"/>
        <v>通常</v>
      </c>
      <c r="AC147" s="53" t="str">
        <f t="shared" si="516"/>
        <v>通常</v>
      </c>
      <c r="AD147" s="53" t="str">
        <f t="shared" si="516"/>
        <v>通常</v>
      </c>
      <c r="AE147" s="53" t="str">
        <f t="shared" si="516"/>
        <v>通常</v>
      </c>
      <c r="AF147" s="53" t="str">
        <f t="shared" si="516"/>
        <v>通常</v>
      </c>
      <c r="AG147" s="53" t="str">
        <f t="shared" si="516"/>
        <v>通常</v>
      </c>
      <c r="AI147" s="52"/>
      <c r="AJ147" s="37"/>
    </row>
    <row r="148" spans="2:36" hidden="1" x14ac:dyDescent="0.15">
      <c r="C148" s="53" t="str">
        <f>IF(C144="","通常実績",C144)</f>
        <v>通常実績</v>
      </c>
      <c r="D148" s="53" t="str">
        <f t="shared" ref="D148:AG148" si="517">IF(D144="","通常実績",D144)</f>
        <v>通常実績</v>
      </c>
      <c r="E148" s="53" t="str">
        <f t="shared" si="517"/>
        <v>通常実績</v>
      </c>
      <c r="F148" s="53" t="str">
        <f t="shared" si="517"/>
        <v>通常実績</v>
      </c>
      <c r="G148" s="53" t="str">
        <f t="shared" si="517"/>
        <v>通常実績</v>
      </c>
      <c r="H148" s="53" t="str">
        <f t="shared" si="517"/>
        <v>通常実績</v>
      </c>
      <c r="I148" s="53" t="str">
        <f t="shared" si="517"/>
        <v>通常実績</v>
      </c>
      <c r="J148" s="53" t="str">
        <f t="shared" si="517"/>
        <v>通常実績</v>
      </c>
      <c r="K148" s="53" t="str">
        <f t="shared" si="517"/>
        <v>通常実績</v>
      </c>
      <c r="L148" s="53" t="str">
        <f t="shared" si="517"/>
        <v>通常実績</v>
      </c>
      <c r="M148" s="53" t="str">
        <f t="shared" si="517"/>
        <v>通常実績</v>
      </c>
      <c r="N148" s="53" t="str">
        <f t="shared" si="517"/>
        <v>通常実績</v>
      </c>
      <c r="O148" s="53" t="str">
        <f t="shared" si="517"/>
        <v>通常実績</v>
      </c>
      <c r="P148" s="53" t="str">
        <f t="shared" si="517"/>
        <v>通常実績</v>
      </c>
      <c r="Q148" s="53" t="str">
        <f t="shared" si="517"/>
        <v>通常実績</v>
      </c>
      <c r="R148" s="53" t="str">
        <f t="shared" si="517"/>
        <v>通常実績</v>
      </c>
      <c r="S148" s="53" t="str">
        <f t="shared" si="517"/>
        <v>通常実績</v>
      </c>
      <c r="T148" s="53" t="str">
        <f t="shared" si="517"/>
        <v>通常実績</v>
      </c>
      <c r="U148" s="53" t="str">
        <f t="shared" si="517"/>
        <v>通常実績</v>
      </c>
      <c r="V148" s="53" t="str">
        <f t="shared" si="517"/>
        <v>通常実績</v>
      </c>
      <c r="W148" s="53" t="str">
        <f t="shared" si="517"/>
        <v>通常実績</v>
      </c>
      <c r="X148" s="53" t="str">
        <f t="shared" si="517"/>
        <v>通常実績</v>
      </c>
      <c r="Y148" s="53" t="str">
        <f t="shared" si="517"/>
        <v>通常実績</v>
      </c>
      <c r="Z148" s="53" t="str">
        <f t="shared" si="517"/>
        <v>通常実績</v>
      </c>
      <c r="AA148" s="53" t="str">
        <f t="shared" si="517"/>
        <v>通常実績</v>
      </c>
      <c r="AB148" s="53" t="str">
        <f t="shared" si="517"/>
        <v>通常実績</v>
      </c>
      <c r="AC148" s="53" t="str">
        <f t="shared" si="517"/>
        <v>通常実績</v>
      </c>
      <c r="AD148" s="53" t="str">
        <f t="shared" si="517"/>
        <v>通常実績</v>
      </c>
      <c r="AE148" s="53" t="str">
        <f t="shared" si="517"/>
        <v>通常実績</v>
      </c>
      <c r="AF148" s="53" t="str">
        <f t="shared" si="517"/>
        <v>通常実績</v>
      </c>
      <c r="AG148" s="53" t="str">
        <f t="shared" si="517"/>
        <v>通常実績</v>
      </c>
      <c r="AI148" s="52"/>
      <c r="AJ148" s="37"/>
    </row>
    <row r="150" spans="2:36" hidden="1" x14ac:dyDescent="0.15">
      <c r="C150" s="7">
        <f>YEAR(C153)</f>
        <v>2026</v>
      </c>
      <c r="D150" s="7">
        <f>MONTH(C153)</f>
        <v>1</v>
      </c>
    </row>
    <row r="151" spans="2:36" x14ac:dyDescent="0.15">
      <c r="B151" s="11" t="s">
        <v>19</v>
      </c>
      <c r="C151" s="79">
        <f>C153</f>
        <v>46023</v>
      </c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1"/>
    </row>
    <row r="152" spans="2:36" hidden="1" x14ac:dyDescent="0.15">
      <c r="B152" s="45"/>
      <c r="C152" s="29">
        <f>DATE($C150,$D150,1)</f>
        <v>46023</v>
      </c>
      <c r="D152" s="29">
        <f>C152+1</f>
        <v>46024</v>
      </c>
      <c r="E152" s="29">
        <f t="shared" ref="E152" si="518">D152+1</f>
        <v>46025</v>
      </c>
      <c r="F152" s="29">
        <f t="shared" ref="F152" si="519">E152+1</f>
        <v>46026</v>
      </c>
      <c r="G152" s="29">
        <f t="shared" ref="G152" si="520">F152+1</f>
        <v>46027</v>
      </c>
      <c r="H152" s="29">
        <f t="shared" ref="H152" si="521">G152+1</f>
        <v>46028</v>
      </c>
      <c r="I152" s="29">
        <f t="shared" ref="I152" si="522">H152+1</f>
        <v>46029</v>
      </c>
      <c r="J152" s="29">
        <f t="shared" ref="J152" si="523">I152+1</f>
        <v>46030</v>
      </c>
      <c r="K152" s="29">
        <f t="shared" ref="K152" si="524">J152+1</f>
        <v>46031</v>
      </c>
      <c r="L152" s="29">
        <f t="shared" ref="L152" si="525">K152+1</f>
        <v>46032</v>
      </c>
      <c r="M152" s="29">
        <f t="shared" ref="M152" si="526">L152+1</f>
        <v>46033</v>
      </c>
      <c r="N152" s="29">
        <f t="shared" ref="N152" si="527">M152+1</f>
        <v>46034</v>
      </c>
      <c r="O152" s="29">
        <f t="shared" ref="O152" si="528">N152+1</f>
        <v>46035</v>
      </c>
      <c r="P152" s="29">
        <f t="shared" ref="P152" si="529">O152+1</f>
        <v>46036</v>
      </c>
      <c r="Q152" s="29">
        <f t="shared" ref="Q152" si="530">P152+1</f>
        <v>46037</v>
      </c>
      <c r="R152" s="29">
        <f t="shared" ref="R152" si="531">Q152+1</f>
        <v>46038</v>
      </c>
      <c r="S152" s="29">
        <f t="shared" ref="S152" si="532">R152+1</f>
        <v>46039</v>
      </c>
      <c r="T152" s="29">
        <f t="shared" ref="T152" si="533">S152+1</f>
        <v>46040</v>
      </c>
      <c r="U152" s="29">
        <f t="shared" ref="U152" si="534">T152+1</f>
        <v>46041</v>
      </c>
      <c r="V152" s="29">
        <f t="shared" ref="V152" si="535">U152+1</f>
        <v>46042</v>
      </c>
      <c r="W152" s="29">
        <f t="shared" ref="W152" si="536">V152+1</f>
        <v>46043</v>
      </c>
      <c r="X152" s="29">
        <f t="shared" ref="X152" si="537">W152+1</f>
        <v>46044</v>
      </c>
      <c r="Y152" s="29">
        <f t="shared" ref="Y152" si="538">X152+1</f>
        <v>46045</v>
      </c>
      <c r="Z152" s="29">
        <f t="shared" ref="Z152" si="539">Y152+1</f>
        <v>46046</v>
      </c>
      <c r="AA152" s="29">
        <f t="shared" ref="AA152" si="540">Z152+1</f>
        <v>46047</v>
      </c>
      <c r="AB152" s="29">
        <f t="shared" ref="AB152" si="541">AA152+1</f>
        <v>46048</v>
      </c>
      <c r="AC152" s="29">
        <f t="shared" ref="AC152" si="542">AB152+1</f>
        <v>46049</v>
      </c>
      <c r="AD152" s="29">
        <f t="shared" ref="AD152" si="543">AC152+1</f>
        <v>46050</v>
      </c>
      <c r="AE152" s="29">
        <f t="shared" ref="AE152" si="544">AD152+1</f>
        <v>46051</v>
      </c>
      <c r="AF152" s="29">
        <f t="shared" ref="AF152" si="545">AE152+1</f>
        <v>46052</v>
      </c>
      <c r="AG152" s="29">
        <f t="shared" ref="AG152" si="546">AF152+1</f>
        <v>46053</v>
      </c>
      <c r="AH152" s="46"/>
      <c r="AI152" s="47"/>
    </row>
    <row r="153" spans="2:36" x14ac:dyDescent="0.15">
      <c r="B153" s="27" t="s">
        <v>20</v>
      </c>
      <c r="C153" s="48">
        <f>IF(EDATE(C138,1)&gt;$G$8,"",EDATE(C138,1))</f>
        <v>46023</v>
      </c>
      <c r="D153" s="29">
        <f>IF(D152&gt;$G$8,"",IF(C153=EOMONTH(DATE($C150,$D150,1),0),"",IF(C153="","",C153+1)))</f>
        <v>46024</v>
      </c>
      <c r="E153" s="29">
        <f t="shared" ref="E153" si="547">IF(E152&gt;$G$8,"",IF(D153=EOMONTH(DATE($C150,$D150,1),0),"",IF(D153="","",D153+1)))</f>
        <v>46025</v>
      </c>
      <c r="F153" s="29">
        <f t="shared" ref="F153" si="548">IF(F152&gt;$G$8,"",IF(E153=EOMONTH(DATE($C150,$D150,1),0),"",IF(E153="","",E153+1)))</f>
        <v>46026</v>
      </c>
      <c r="G153" s="29">
        <f t="shared" ref="G153" si="549">IF(G152&gt;$G$8,"",IF(F153=EOMONTH(DATE($C150,$D150,1),0),"",IF(F153="","",F153+1)))</f>
        <v>46027</v>
      </c>
      <c r="H153" s="29">
        <f t="shared" ref="H153" si="550">IF(H152&gt;$G$8,"",IF(G153=EOMONTH(DATE($C150,$D150,1),0),"",IF(G153="","",G153+1)))</f>
        <v>46028</v>
      </c>
      <c r="I153" s="29">
        <f t="shared" ref="I153" si="551">IF(I152&gt;$G$8,"",IF(H153=EOMONTH(DATE($C150,$D150,1),0),"",IF(H153="","",H153+1)))</f>
        <v>46029</v>
      </c>
      <c r="J153" s="29">
        <f t="shared" ref="J153" si="552">IF(J152&gt;$G$8,"",IF(I153=EOMONTH(DATE($C150,$D150,1),0),"",IF(I153="","",I153+1)))</f>
        <v>46030</v>
      </c>
      <c r="K153" s="29">
        <f t="shared" ref="K153" si="553">IF(K152&gt;$G$8,"",IF(J153=EOMONTH(DATE($C150,$D150,1),0),"",IF(J153="","",J153+1)))</f>
        <v>46031</v>
      </c>
      <c r="L153" s="29">
        <f t="shared" ref="L153" si="554">IF(L152&gt;$G$8,"",IF(K153=EOMONTH(DATE($C150,$D150,1),0),"",IF(K153="","",K153+1)))</f>
        <v>46032</v>
      </c>
      <c r="M153" s="29">
        <f t="shared" ref="M153" si="555">IF(M152&gt;$G$8,"",IF(L153=EOMONTH(DATE($C150,$D150,1),0),"",IF(L153="","",L153+1)))</f>
        <v>46033</v>
      </c>
      <c r="N153" s="29">
        <f t="shared" ref="N153" si="556">IF(N152&gt;$G$8,"",IF(M153=EOMONTH(DATE($C150,$D150,1),0),"",IF(M153="","",M153+1)))</f>
        <v>46034</v>
      </c>
      <c r="O153" s="29">
        <f t="shared" ref="O153" si="557">IF(O152&gt;$G$8,"",IF(N153=EOMONTH(DATE($C150,$D150,1),0),"",IF(N153="","",N153+1)))</f>
        <v>46035</v>
      </c>
      <c r="P153" s="29">
        <f t="shared" ref="P153" si="558">IF(P152&gt;$G$8,"",IF(O153=EOMONTH(DATE($C150,$D150,1),0),"",IF(O153="","",O153+1)))</f>
        <v>46036</v>
      </c>
      <c r="Q153" s="29">
        <f t="shared" ref="Q153" si="559">IF(Q152&gt;$G$8,"",IF(P153=EOMONTH(DATE($C150,$D150,1),0),"",IF(P153="","",P153+1)))</f>
        <v>46037</v>
      </c>
      <c r="R153" s="29">
        <f t="shared" ref="R153" si="560">IF(R152&gt;$G$8,"",IF(Q153=EOMONTH(DATE($C150,$D150,1),0),"",IF(Q153="","",Q153+1)))</f>
        <v>46038</v>
      </c>
      <c r="S153" s="29">
        <f t="shared" ref="S153" si="561">IF(S152&gt;$G$8,"",IF(R153=EOMONTH(DATE($C150,$D150,1),0),"",IF(R153="","",R153+1)))</f>
        <v>46039</v>
      </c>
      <c r="T153" s="29">
        <f t="shared" ref="T153" si="562">IF(T152&gt;$G$8,"",IF(S153=EOMONTH(DATE($C150,$D150,1),0),"",IF(S153="","",S153+1)))</f>
        <v>46040</v>
      </c>
      <c r="U153" s="29">
        <f t="shared" ref="U153" si="563">IF(U152&gt;$G$8,"",IF(T153=EOMONTH(DATE($C150,$D150,1),0),"",IF(T153="","",T153+1)))</f>
        <v>46041</v>
      </c>
      <c r="V153" s="29">
        <f t="shared" ref="V153" si="564">IF(V152&gt;$G$8,"",IF(U153=EOMONTH(DATE($C150,$D150,1),0),"",IF(U153="","",U153+1)))</f>
        <v>46042</v>
      </c>
      <c r="W153" s="29">
        <f t="shared" ref="W153" si="565">IF(W152&gt;$G$8,"",IF(V153=EOMONTH(DATE($C150,$D150,1),0),"",IF(V153="","",V153+1)))</f>
        <v>46043</v>
      </c>
      <c r="X153" s="29">
        <f t="shared" ref="X153" si="566">IF(X152&gt;$G$8,"",IF(W153=EOMONTH(DATE($C150,$D150,1),0),"",IF(W153="","",W153+1)))</f>
        <v>46044</v>
      </c>
      <c r="Y153" s="29">
        <f t="shared" ref="Y153" si="567">IF(Y152&gt;$G$8,"",IF(X153=EOMONTH(DATE($C150,$D150,1),0),"",IF(X153="","",X153+1)))</f>
        <v>46045</v>
      </c>
      <c r="Z153" s="29">
        <f t="shared" ref="Z153" si="568">IF(Z152&gt;$G$8,"",IF(Y153=EOMONTH(DATE($C150,$D150,1),0),"",IF(Y153="","",Y153+1)))</f>
        <v>46046</v>
      </c>
      <c r="AA153" s="29">
        <f t="shared" ref="AA153" si="569">IF(AA152&gt;$G$8,"",IF(Z153=EOMONTH(DATE($C150,$D150,1),0),"",IF(Z153="","",Z153+1)))</f>
        <v>46047</v>
      </c>
      <c r="AB153" s="29">
        <f t="shared" ref="AB153" si="570">IF(AB152&gt;$G$8,"",IF(AA153=EOMONTH(DATE($C150,$D150,1),0),"",IF(AA153="","",AA153+1)))</f>
        <v>46048</v>
      </c>
      <c r="AC153" s="29">
        <f t="shared" ref="AC153" si="571">IF(AC152&gt;$G$8,"",IF(AB153=EOMONTH(DATE($C150,$D150,1),0),"",IF(AB153="","",AB153+1)))</f>
        <v>46049</v>
      </c>
      <c r="AD153" s="29">
        <f t="shared" ref="AD153" si="572">IF(AD152&gt;$G$8,"",IF(AC153=EOMONTH(DATE($C150,$D150,1),0),"",IF(AC153="","",AC153+1)))</f>
        <v>46050</v>
      </c>
      <c r="AE153" s="29">
        <f t="shared" ref="AE153" si="573">IF(AE152&gt;$G$8,"",IF(AD153=EOMONTH(DATE($C150,$D150,1),0),"",IF(AD153="","",AD153+1)))</f>
        <v>46051</v>
      </c>
      <c r="AF153" s="29">
        <f t="shared" ref="AF153" si="574">IF(AF152&gt;$G$8,"",IF(AE153=EOMONTH(DATE($C150,$D150,1),0),"",IF(AE153="","",AE153+1)))</f>
        <v>46052</v>
      </c>
      <c r="AG153" s="29">
        <f t="shared" ref="AG153" si="575">IF(AG152&gt;$G$8,"",IF(AF153=EOMONTH(DATE($C150,$D150,1),0),"",IF(AF153="","",AF153+1)))</f>
        <v>46053</v>
      </c>
      <c r="AH153" s="30" t="s">
        <v>21</v>
      </c>
      <c r="AI153" s="31">
        <f>+COUNTIFS(C154:AG154,"土",C158:AG158,"")+COUNTIFS(C154:AG154,"日",C158:AG158,"")</f>
        <v>9</v>
      </c>
    </row>
    <row r="154" spans="2:36" x14ac:dyDescent="0.15">
      <c r="B154" s="32" t="s">
        <v>5</v>
      </c>
      <c r="C154" s="33" t="str">
        <f>IFERROR(TEXT(WEEKDAY(+C153),"aaa"),"")</f>
        <v>木</v>
      </c>
      <c r="D154" s="33" t="str">
        <f t="shared" ref="D154:AG154" si="576">IFERROR(TEXT(WEEKDAY(+D153),"aaa"),"")</f>
        <v>金</v>
      </c>
      <c r="E154" s="33" t="str">
        <f t="shared" si="576"/>
        <v>土</v>
      </c>
      <c r="F154" s="33" t="str">
        <f t="shared" si="576"/>
        <v>日</v>
      </c>
      <c r="G154" s="33" t="str">
        <f t="shared" si="576"/>
        <v>月</v>
      </c>
      <c r="H154" s="33" t="str">
        <f t="shared" si="576"/>
        <v>火</v>
      </c>
      <c r="I154" s="33" t="str">
        <f t="shared" si="576"/>
        <v>水</v>
      </c>
      <c r="J154" s="33" t="str">
        <f t="shared" si="576"/>
        <v>木</v>
      </c>
      <c r="K154" s="33" t="str">
        <f t="shared" si="576"/>
        <v>金</v>
      </c>
      <c r="L154" s="33" t="str">
        <f t="shared" si="576"/>
        <v>土</v>
      </c>
      <c r="M154" s="33" t="str">
        <f t="shared" si="576"/>
        <v>日</v>
      </c>
      <c r="N154" s="33" t="str">
        <f t="shared" si="576"/>
        <v>月</v>
      </c>
      <c r="O154" s="33" t="str">
        <f t="shared" si="576"/>
        <v>火</v>
      </c>
      <c r="P154" s="33" t="str">
        <f t="shared" si="576"/>
        <v>水</v>
      </c>
      <c r="Q154" s="33" t="str">
        <f t="shared" si="576"/>
        <v>木</v>
      </c>
      <c r="R154" s="33" t="str">
        <f t="shared" si="576"/>
        <v>金</v>
      </c>
      <c r="S154" s="33" t="str">
        <f t="shared" si="576"/>
        <v>土</v>
      </c>
      <c r="T154" s="33" t="str">
        <f t="shared" si="576"/>
        <v>日</v>
      </c>
      <c r="U154" s="33" t="str">
        <f t="shared" si="576"/>
        <v>月</v>
      </c>
      <c r="V154" s="33" t="str">
        <f t="shared" si="576"/>
        <v>火</v>
      </c>
      <c r="W154" s="33" t="str">
        <f t="shared" si="576"/>
        <v>水</v>
      </c>
      <c r="X154" s="33" t="str">
        <f t="shared" si="576"/>
        <v>木</v>
      </c>
      <c r="Y154" s="33" t="str">
        <f t="shared" si="576"/>
        <v>金</v>
      </c>
      <c r="Z154" s="33" t="str">
        <f t="shared" si="576"/>
        <v>土</v>
      </c>
      <c r="AA154" s="33" t="str">
        <f t="shared" si="576"/>
        <v>日</v>
      </c>
      <c r="AB154" s="33" t="str">
        <f t="shared" si="576"/>
        <v>月</v>
      </c>
      <c r="AC154" s="33" t="str">
        <f t="shared" si="576"/>
        <v>火</v>
      </c>
      <c r="AD154" s="33" t="str">
        <f t="shared" si="576"/>
        <v>水</v>
      </c>
      <c r="AE154" s="33" t="str">
        <f t="shared" si="576"/>
        <v>木</v>
      </c>
      <c r="AF154" s="33" t="str">
        <f t="shared" si="576"/>
        <v>金</v>
      </c>
      <c r="AG154" s="33" t="str">
        <f t="shared" si="576"/>
        <v>土</v>
      </c>
      <c r="AH154" s="30" t="s">
        <v>16</v>
      </c>
      <c r="AI154" s="31">
        <f>+COUNTIF(C158:AG158,"夏休")+COUNTIF(C158:AG158,"冬休")+COUNTIF(C158:AG158,"中止")</f>
        <v>0</v>
      </c>
    </row>
    <row r="155" spans="2:36" ht="13.5" customHeight="1" x14ac:dyDescent="0.15">
      <c r="B155" s="70" t="s">
        <v>8</v>
      </c>
      <c r="C155" s="73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7"/>
      <c r="AE155" s="67"/>
      <c r="AF155" s="64"/>
      <c r="AG155" s="76"/>
      <c r="AH155" s="34" t="s">
        <v>2</v>
      </c>
      <c r="AI155" s="35">
        <f>COUNT(C153:AG153)-AI154</f>
        <v>31</v>
      </c>
    </row>
    <row r="156" spans="2:36" ht="13.5" customHeight="1" x14ac:dyDescent="0.15">
      <c r="B156" s="71"/>
      <c r="C156" s="74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8"/>
      <c r="AE156" s="68"/>
      <c r="AF156" s="65"/>
      <c r="AG156" s="77"/>
      <c r="AH156" s="34" t="s">
        <v>6</v>
      </c>
      <c r="AI156" s="36">
        <f>+COUNTIF(C159:AG159,"休")</f>
        <v>0</v>
      </c>
      <c r="AJ156" s="37" t="str">
        <f>IF(AI157&gt;0.285,"",IF(AI156&lt;AI153,"←計画日数が足りません",""))</f>
        <v>←計画日数が足りません</v>
      </c>
    </row>
    <row r="157" spans="2:36" ht="13.5" customHeight="1" x14ac:dyDescent="0.15">
      <c r="B157" s="72"/>
      <c r="C157" s="75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9"/>
      <c r="AE157" s="69"/>
      <c r="AF157" s="66"/>
      <c r="AG157" s="78"/>
      <c r="AH157" s="34" t="s">
        <v>9</v>
      </c>
      <c r="AI157" s="49">
        <f>+AI156/AI155</f>
        <v>0</v>
      </c>
    </row>
    <row r="158" spans="2:36" x14ac:dyDescent="0.15">
      <c r="B158" s="39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34" t="s">
        <v>10</v>
      </c>
      <c r="AI158" s="36">
        <f>+COUNTIF(C160:AG160,"*休")</f>
        <v>0</v>
      </c>
    </row>
    <row r="159" spans="2:36" x14ac:dyDescent="0.15">
      <c r="B159" s="32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54"/>
      <c r="AH159" s="40" t="s">
        <v>4</v>
      </c>
      <c r="AI159" s="50">
        <f>+AI158/AI155</f>
        <v>0</v>
      </c>
    </row>
    <row r="160" spans="2:36" x14ac:dyDescent="0.15">
      <c r="B160" s="42" t="s">
        <v>7</v>
      </c>
      <c r="C160" s="55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7"/>
      <c r="AH160" s="43" t="s">
        <v>18</v>
      </c>
      <c r="AI160" s="44" t="str">
        <f>_xlfn.IFS(AI159&gt;=0.285,"OK",AI153&lt;=AI158,"OK",AI153&gt;AI158,"NG")</f>
        <v>NG</v>
      </c>
      <c r="AJ160" s="37" t="str">
        <f>IF(AI160="NG","←月単位未達成","←月単位達成")</f>
        <v>←月単位未達成</v>
      </c>
    </row>
    <row r="161" spans="2:36" hidden="1" x14ac:dyDescent="0.15">
      <c r="C161" s="53" t="str">
        <f>IF($C158="","通常",C158)</f>
        <v>通常</v>
      </c>
      <c r="D161" s="53" t="str">
        <f t="shared" ref="D161:AG161" si="577">IF(D158="","通常",D158)</f>
        <v>通常</v>
      </c>
      <c r="E161" s="53" t="str">
        <f t="shared" si="577"/>
        <v>通常</v>
      </c>
      <c r="F161" s="53" t="str">
        <f t="shared" si="577"/>
        <v>通常</v>
      </c>
      <c r="G161" s="53" t="str">
        <f t="shared" si="577"/>
        <v>通常</v>
      </c>
      <c r="H161" s="53" t="str">
        <f t="shared" si="577"/>
        <v>通常</v>
      </c>
      <c r="I161" s="53" t="str">
        <f t="shared" si="577"/>
        <v>通常</v>
      </c>
      <c r="J161" s="53" t="str">
        <f t="shared" si="577"/>
        <v>通常</v>
      </c>
      <c r="K161" s="53" t="str">
        <f t="shared" si="577"/>
        <v>通常</v>
      </c>
      <c r="L161" s="53" t="str">
        <f t="shared" si="577"/>
        <v>通常</v>
      </c>
      <c r="M161" s="53" t="str">
        <f t="shared" si="577"/>
        <v>通常</v>
      </c>
      <c r="N161" s="53" t="str">
        <f t="shared" si="577"/>
        <v>通常</v>
      </c>
      <c r="O161" s="53" t="str">
        <f t="shared" si="577"/>
        <v>通常</v>
      </c>
      <c r="P161" s="53" t="str">
        <f t="shared" si="577"/>
        <v>通常</v>
      </c>
      <c r="Q161" s="53" t="str">
        <f t="shared" si="577"/>
        <v>通常</v>
      </c>
      <c r="R161" s="53" t="str">
        <f t="shared" si="577"/>
        <v>通常</v>
      </c>
      <c r="S161" s="53" t="str">
        <f t="shared" si="577"/>
        <v>通常</v>
      </c>
      <c r="T161" s="53" t="str">
        <f t="shared" si="577"/>
        <v>通常</v>
      </c>
      <c r="U161" s="53" t="str">
        <f t="shared" si="577"/>
        <v>通常</v>
      </c>
      <c r="V161" s="53" t="str">
        <f t="shared" si="577"/>
        <v>通常</v>
      </c>
      <c r="W161" s="53" t="str">
        <f t="shared" si="577"/>
        <v>通常</v>
      </c>
      <c r="X161" s="53" t="str">
        <f t="shared" si="577"/>
        <v>通常</v>
      </c>
      <c r="Y161" s="53" t="str">
        <f t="shared" si="577"/>
        <v>通常</v>
      </c>
      <c r="Z161" s="53" t="str">
        <f t="shared" si="577"/>
        <v>通常</v>
      </c>
      <c r="AA161" s="53" t="str">
        <f t="shared" si="577"/>
        <v>通常</v>
      </c>
      <c r="AB161" s="53" t="str">
        <f t="shared" si="577"/>
        <v>通常</v>
      </c>
      <c r="AC161" s="53" t="str">
        <f t="shared" si="577"/>
        <v>通常</v>
      </c>
      <c r="AD161" s="53" t="str">
        <f t="shared" si="577"/>
        <v>通常</v>
      </c>
      <c r="AE161" s="53" t="str">
        <f t="shared" si="577"/>
        <v>通常</v>
      </c>
      <c r="AF161" s="53" t="str">
        <f t="shared" si="577"/>
        <v>通常</v>
      </c>
      <c r="AG161" s="53" t="str">
        <f t="shared" si="577"/>
        <v>通常</v>
      </c>
      <c r="AI161" s="52"/>
      <c r="AJ161" s="37"/>
    </row>
    <row r="162" spans="2:36" hidden="1" x14ac:dyDescent="0.15">
      <c r="C162" s="53" t="str">
        <f>IF(C158="","通常実績",C158)</f>
        <v>通常実績</v>
      </c>
      <c r="D162" s="53" t="str">
        <f t="shared" ref="D162:AG162" si="578">IF(D158="","通常実績",D158)</f>
        <v>通常実績</v>
      </c>
      <c r="E162" s="53" t="str">
        <f t="shared" si="578"/>
        <v>通常実績</v>
      </c>
      <c r="F162" s="53" t="str">
        <f t="shared" si="578"/>
        <v>通常実績</v>
      </c>
      <c r="G162" s="53" t="str">
        <f t="shared" si="578"/>
        <v>通常実績</v>
      </c>
      <c r="H162" s="53" t="str">
        <f t="shared" si="578"/>
        <v>通常実績</v>
      </c>
      <c r="I162" s="53" t="str">
        <f t="shared" si="578"/>
        <v>通常実績</v>
      </c>
      <c r="J162" s="53" t="str">
        <f t="shared" si="578"/>
        <v>通常実績</v>
      </c>
      <c r="K162" s="53" t="str">
        <f t="shared" si="578"/>
        <v>通常実績</v>
      </c>
      <c r="L162" s="53" t="str">
        <f t="shared" si="578"/>
        <v>通常実績</v>
      </c>
      <c r="M162" s="53" t="str">
        <f t="shared" si="578"/>
        <v>通常実績</v>
      </c>
      <c r="N162" s="53" t="str">
        <f t="shared" si="578"/>
        <v>通常実績</v>
      </c>
      <c r="O162" s="53" t="str">
        <f t="shared" si="578"/>
        <v>通常実績</v>
      </c>
      <c r="P162" s="53" t="str">
        <f t="shared" si="578"/>
        <v>通常実績</v>
      </c>
      <c r="Q162" s="53" t="str">
        <f t="shared" si="578"/>
        <v>通常実績</v>
      </c>
      <c r="R162" s="53" t="str">
        <f t="shared" si="578"/>
        <v>通常実績</v>
      </c>
      <c r="S162" s="53" t="str">
        <f t="shared" si="578"/>
        <v>通常実績</v>
      </c>
      <c r="T162" s="53" t="str">
        <f t="shared" si="578"/>
        <v>通常実績</v>
      </c>
      <c r="U162" s="53" t="str">
        <f t="shared" si="578"/>
        <v>通常実績</v>
      </c>
      <c r="V162" s="53" t="str">
        <f t="shared" si="578"/>
        <v>通常実績</v>
      </c>
      <c r="W162" s="53" t="str">
        <f t="shared" si="578"/>
        <v>通常実績</v>
      </c>
      <c r="X162" s="53" t="str">
        <f t="shared" si="578"/>
        <v>通常実績</v>
      </c>
      <c r="Y162" s="53" t="str">
        <f t="shared" si="578"/>
        <v>通常実績</v>
      </c>
      <c r="Z162" s="53" t="str">
        <f t="shared" si="578"/>
        <v>通常実績</v>
      </c>
      <c r="AA162" s="53" t="str">
        <f t="shared" si="578"/>
        <v>通常実績</v>
      </c>
      <c r="AB162" s="53" t="str">
        <f t="shared" si="578"/>
        <v>通常実績</v>
      </c>
      <c r="AC162" s="53" t="str">
        <f t="shared" si="578"/>
        <v>通常実績</v>
      </c>
      <c r="AD162" s="53" t="str">
        <f t="shared" si="578"/>
        <v>通常実績</v>
      </c>
      <c r="AE162" s="53" t="str">
        <f t="shared" si="578"/>
        <v>通常実績</v>
      </c>
      <c r="AF162" s="53" t="str">
        <f t="shared" si="578"/>
        <v>通常実績</v>
      </c>
      <c r="AG162" s="53" t="str">
        <f t="shared" si="578"/>
        <v>通常実績</v>
      </c>
      <c r="AI162" s="52"/>
      <c r="AJ162" s="37"/>
    </row>
    <row r="164" spans="2:36" hidden="1" x14ac:dyDescent="0.15">
      <c r="C164" s="7">
        <f>YEAR(C167)</f>
        <v>2026</v>
      </c>
      <c r="D164" s="7">
        <f>MONTH(C167)</f>
        <v>2</v>
      </c>
    </row>
    <row r="165" spans="2:36" x14ac:dyDescent="0.15">
      <c r="B165" s="11" t="s">
        <v>19</v>
      </c>
      <c r="C165" s="79">
        <f>C167</f>
        <v>46054</v>
      </c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1"/>
    </row>
    <row r="166" spans="2:36" hidden="1" x14ac:dyDescent="0.15">
      <c r="B166" s="45"/>
      <c r="C166" s="29">
        <f>DATE($C164,$D164,1)</f>
        <v>46054</v>
      </c>
      <c r="D166" s="29">
        <f>C166+1</f>
        <v>46055</v>
      </c>
      <c r="E166" s="29">
        <f t="shared" ref="E166" si="579">D166+1</f>
        <v>46056</v>
      </c>
      <c r="F166" s="29">
        <f t="shared" ref="F166" si="580">E166+1</f>
        <v>46057</v>
      </c>
      <c r="G166" s="29">
        <f t="shared" ref="G166" si="581">F166+1</f>
        <v>46058</v>
      </c>
      <c r="H166" s="29">
        <f t="shared" ref="H166" si="582">G166+1</f>
        <v>46059</v>
      </c>
      <c r="I166" s="29">
        <f t="shared" ref="I166" si="583">H166+1</f>
        <v>46060</v>
      </c>
      <c r="J166" s="29">
        <f t="shared" ref="J166" si="584">I166+1</f>
        <v>46061</v>
      </c>
      <c r="K166" s="29">
        <f t="shared" ref="K166" si="585">J166+1</f>
        <v>46062</v>
      </c>
      <c r="L166" s="29">
        <f t="shared" ref="L166" si="586">K166+1</f>
        <v>46063</v>
      </c>
      <c r="M166" s="29">
        <f t="shared" ref="M166" si="587">L166+1</f>
        <v>46064</v>
      </c>
      <c r="N166" s="29">
        <f t="shared" ref="N166" si="588">M166+1</f>
        <v>46065</v>
      </c>
      <c r="O166" s="29">
        <f t="shared" ref="O166" si="589">N166+1</f>
        <v>46066</v>
      </c>
      <c r="P166" s="29">
        <f t="shared" ref="P166" si="590">O166+1</f>
        <v>46067</v>
      </c>
      <c r="Q166" s="29">
        <f t="shared" ref="Q166" si="591">P166+1</f>
        <v>46068</v>
      </c>
      <c r="R166" s="29">
        <f t="shared" ref="R166" si="592">Q166+1</f>
        <v>46069</v>
      </c>
      <c r="S166" s="29">
        <f t="shared" ref="S166" si="593">R166+1</f>
        <v>46070</v>
      </c>
      <c r="T166" s="29">
        <f t="shared" ref="T166" si="594">S166+1</f>
        <v>46071</v>
      </c>
      <c r="U166" s="29">
        <f t="shared" ref="U166" si="595">T166+1</f>
        <v>46072</v>
      </c>
      <c r="V166" s="29">
        <f t="shared" ref="V166" si="596">U166+1</f>
        <v>46073</v>
      </c>
      <c r="W166" s="29">
        <f t="shared" ref="W166" si="597">V166+1</f>
        <v>46074</v>
      </c>
      <c r="X166" s="29">
        <f t="shared" ref="X166" si="598">W166+1</f>
        <v>46075</v>
      </c>
      <c r="Y166" s="29">
        <f t="shared" ref="Y166" si="599">X166+1</f>
        <v>46076</v>
      </c>
      <c r="Z166" s="29">
        <f t="shared" ref="Z166" si="600">Y166+1</f>
        <v>46077</v>
      </c>
      <c r="AA166" s="29">
        <f t="shared" ref="AA166" si="601">Z166+1</f>
        <v>46078</v>
      </c>
      <c r="AB166" s="29">
        <f t="shared" ref="AB166" si="602">AA166+1</f>
        <v>46079</v>
      </c>
      <c r="AC166" s="29">
        <f t="shared" ref="AC166" si="603">AB166+1</f>
        <v>46080</v>
      </c>
      <c r="AD166" s="29">
        <f t="shared" ref="AD166" si="604">AC166+1</f>
        <v>46081</v>
      </c>
      <c r="AE166" s="29">
        <f t="shared" ref="AE166" si="605">AD166+1</f>
        <v>46082</v>
      </c>
      <c r="AF166" s="29">
        <f t="shared" ref="AF166" si="606">AE166+1</f>
        <v>46083</v>
      </c>
      <c r="AG166" s="29">
        <f t="shared" ref="AG166" si="607">AF166+1</f>
        <v>46084</v>
      </c>
      <c r="AH166" s="46"/>
      <c r="AI166" s="47"/>
    </row>
    <row r="167" spans="2:36" x14ac:dyDescent="0.15">
      <c r="B167" s="27" t="s">
        <v>20</v>
      </c>
      <c r="C167" s="48">
        <f>IF(EDATE(C152,1)&gt;$G$8,"",EDATE(C152,1))</f>
        <v>46054</v>
      </c>
      <c r="D167" s="29">
        <f>IF(D166&gt;$G$8,"",IF(C167=EOMONTH(DATE($C164,$D164,1),0),"",IF(C167="","",C167+1)))</f>
        <v>46055</v>
      </c>
      <c r="E167" s="29">
        <f t="shared" ref="E167" si="608">IF(E166&gt;$G$8,"",IF(D167=EOMONTH(DATE($C164,$D164,1),0),"",IF(D167="","",D167+1)))</f>
        <v>46056</v>
      </c>
      <c r="F167" s="29">
        <f t="shared" ref="F167" si="609">IF(F166&gt;$G$8,"",IF(E167=EOMONTH(DATE($C164,$D164,1),0),"",IF(E167="","",E167+1)))</f>
        <v>46057</v>
      </c>
      <c r="G167" s="29">
        <f t="shared" ref="G167" si="610">IF(G166&gt;$G$8,"",IF(F167=EOMONTH(DATE($C164,$D164,1),0),"",IF(F167="","",F167+1)))</f>
        <v>46058</v>
      </c>
      <c r="H167" s="29">
        <f t="shared" ref="H167" si="611">IF(H166&gt;$G$8,"",IF(G167=EOMONTH(DATE($C164,$D164,1),0),"",IF(G167="","",G167+1)))</f>
        <v>46059</v>
      </c>
      <c r="I167" s="29">
        <f t="shared" ref="I167" si="612">IF(I166&gt;$G$8,"",IF(H167=EOMONTH(DATE($C164,$D164,1),0),"",IF(H167="","",H167+1)))</f>
        <v>46060</v>
      </c>
      <c r="J167" s="29">
        <f t="shared" ref="J167" si="613">IF(J166&gt;$G$8,"",IF(I167=EOMONTH(DATE($C164,$D164,1),0),"",IF(I167="","",I167+1)))</f>
        <v>46061</v>
      </c>
      <c r="K167" s="29">
        <f t="shared" ref="K167" si="614">IF(K166&gt;$G$8,"",IF(J167=EOMONTH(DATE($C164,$D164,1),0),"",IF(J167="","",J167+1)))</f>
        <v>46062</v>
      </c>
      <c r="L167" s="29">
        <f t="shared" ref="L167" si="615">IF(L166&gt;$G$8,"",IF(K167=EOMONTH(DATE($C164,$D164,1),0),"",IF(K167="","",K167+1)))</f>
        <v>46063</v>
      </c>
      <c r="M167" s="29">
        <f t="shared" ref="M167" si="616">IF(M166&gt;$G$8,"",IF(L167=EOMONTH(DATE($C164,$D164,1),0),"",IF(L167="","",L167+1)))</f>
        <v>46064</v>
      </c>
      <c r="N167" s="29">
        <f t="shared" ref="N167" si="617">IF(N166&gt;$G$8,"",IF(M167=EOMONTH(DATE($C164,$D164,1),0),"",IF(M167="","",M167+1)))</f>
        <v>46065</v>
      </c>
      <c r="O167" s="29">
        <f t="shared" ref="O167" si="618">IF(O166&gt;$G$8,"",IF(N167=EOMONTH(DATE($C164,$D164,1),0),"",IF(N167="","",N167+1)))</f>
        <v>46066</v>
      </c>
      <c r="P167" s="29">
        <f t="shared" ref="P167" si="619">IF(P166&gt;$G$8,"",IF(O167=EOMONTH(DATE($C164,$D164,1),0),"",IF(O167="","",O167+1)))</f>
        <v>46067</v>
      </c>
      <c r="Q167" s="29">
        <f t="shared" ref="Q167" si="620">IF(Q166&gt;$G$8,"",IF(P167=EOMONTH(DATE($C164,$D164,1),0),"",IF(P167="","",P167+1)))</f>
        <v>46068</v>
      </c>
      <c r="R167" s="29">
        <f t="shared" ref="R167" si="621">IF(R166&gt;$G$8,"",IF(Q167=EOMONTH(DATE($C164,$D164,1),0),"",IF(Q167="","",Q167+1)))</f>
        <v>46069</v>
      </c>
      <c r="S167" s="29">
        <f t="shared" ref="S167" si="622">IF(S166&gt;$G$8,"",IF(R167=EOMONTH(DATE($C164,$D164,1),0),"",IF(R167="","",R167+1)))</f>
        <v>46070</v>
      </c>
      <c r="T167" s="29">
        <f t="shared" ref="T167" si="623">IF(T166&gt;$G$8,"",IF(S167=EOMONTH(DATE($C164,$D164,1),0),"",IF(S167="","",S167+1)))</f>
        <v>46071</v>
      </c>
      <c r="U167" s="29">
        <f t="shared" ref="U167" si="624">IF(U166&gt;$G$8,"",IF(T167=EOMONTH(DATE($C164,$D164,1),0),"",IF(T167="","",T167+1)))</f>
        <v>46072</v>
      </c>
      <c r="V167" s="29">
        <f t="shared" ref="V167" si="625">IF(V166&gt;$G$8,"",IF(U167=EOMONTH(DATE($C164,$D164,1),0),"",IF(U167="","",U167+1)))</f>
        <v>46073</v>
      </c>
      <c r="W167" s="29">
        <f t="shared" ref="W167" si="626">IF(W166&gt;$G$8,"",IF(V167=EOMONTH(DATE($C164,$D164,1),0),"",IF(V167="","",V167+1)))</f>
        <v>46074</v>
      </c>
      <c r="X167" s="29">
        <f t="shared" ref="X167" si="627">IF(X166&gt;$G$8,"",IF(W167=EOMONTH(DATE($C164,$D164,1),0),"",IF(W167="","",W167+1)))</f>
        <v>46075</v>
      </c>
      <c r="Y167" s="29">
        <f t="shared" ref="Y167" si="628">IF(Y166&gt;$G$8,"",IF(X167=EOMONTH(DATE($C164,$D164,1),0),"",IF(X167="","",X167+1)))</f>
        <v>46076</v>
      </c>
      <c r="Z167" s="29">
        <f t="shared" ref="Z167" si="629">IF(Z166&gt;$G$8,"",IF(Y167=EOMONTH(DATE($C164,$D164,1),0),"",IF(Y167="","",Y167+1)))</f>
        <v>46077</v>
      </c>
      <c r="AA167" s="29">
        <f t="shared" ref="AA167" si="630">IF(AA166&gt;$G$8,"",IF(Z167=EOMONTH(DATE($C164,$D164,1),0),"",IF(Z167="","",Z167+1)))</f>
        <v>46078</v>
      </c>
      <c r="AB167" s="29">
        <f t="shared" ref="AB167" si="631">IF(AB166&gt;$G$8,"",IF(AA167=EOMONTH(DATE($C164,$D164,1),0),"",IF(AA167="","",AA167+1)))</f>
        <v>46079</v>
      </c>
      <c r="AC167" s="29">
        <f t="shared" ref="AC167" si="632">IF(AC166&gt;$G$8,"",IF(AB167=EOMONTH(DATE($C164,$D164,1),0),"",IF(AB167="","",AB167+1)))</f>
        <v>46080</v>
      </c>
      <c r="AD167" s="29">
        <f t="shared" ref="AD167" si="633">IF(AD166&gt;$G$8,"",IF(AC167=EOMONTH(DATE($C164,$D164,1),0),"",IF(AC167="","",AC167+1)))</f>
        <v>46081</v>
      </c>
      <c r="AE167" s="29" t="str">
        <f t="shared" ref="AE167" si="634">IF(AE166&gt;$G$8,"",IF(AD167=EOMONTH(DATE($C164,$D164,1),0),"",IF(AD167="","",AD167+1)))</f>
        <v/>
      </c>
      <c r="AF167" s="29" t="str">
        <f t="shared" ref="AF167" si="635">IF(AF166&gt;$G$8,"",IF(AE167=EOMONTH(DATE($C164,$D164,1),0),"",IF(AE167="","",AE167+1)))</f>
        <v/>
      </c>
      <c r="AG167" s="29" t="str">
        <f t="shared" ref="AG167" si="636">IF(AG166&gt;$G$8,"",IF(AF167=EOMONTH(DATE($C164,$D164,1),0),"",IF(AF167="","",AF167+1)))</f>
        <v/>
      </c>
      <c r="AH167" s="30" t="s">
        <v>21</v>
      </c>
      <c r="AI167" s="31">
        <f>+COUNTIFS(C168:AG168,"土",C172:AG172,"")+COUNTIFS(C168:AG168,"日",C172:AG172,"")</f>
        <v>8</v>
      </c>
    </row>
    <row r="168" spans="2:36" x14ac:dyDescent="0.15">
      <c r="B168" s="32" t="s">
        <v>5</v>
      </c>
      <c r="C168" s="33" t="str">
        <f>IFERROR(TEXT(WEEKDAY(+C167),"aaa"),"")</f>
        <v>日</v>
      </c>
      <c r="D168" s="33" t="str">
        <f t="shared" ref="D168:AG168" si="637">IFERROR(TEXT(WEEKDAY(+D167),"aaa"),"")</f>
        <v>月</v>
      </c>
      <c r="E168" s="33" t="str">
        <f t="shared" si="637"/>
        <v>火</v>
      </c>
      <c r="F168" s="33" t="str">
        <f t="shared" si="637"/>
        <v>水</v>
      </c>
      <c r="G168" s="33" t="str">
        <f t="shared" si="637"/>
        <v>木</v>
      </c>
      <c r="H168" s="33" t="str">
        <f t="shared" si="637"/>
        <v>金</v>
      </c>
      <c r="I168" s="33" t="str">
        <f t="shared" si="637"/>
        <v>土</v>
      </c>
      <c r="J168" s="33" t="str">
        <f t="shared" si="637"/>
        <v>日</v>
      </c>
      <c r="K168" s="33" t="str">
        <f t="shared" si="637"/>
        <v>月</v>
      </c>
      <c r="L168" s="33" t="str">
        <f t="shared" si="637"/>
        <v>火</v>
      </c>
      <c r="M168" s="33" t="str">
        <f t="shared" si="637"/>
        <v>水</v>
      </c>
      <c r="N168" s="33" t="str">
        <f t="shared" si="637"/>
        <v>木</v>
      </c>
      <c r="O168" s="33" t="str">
        <f t="shared" si="637"/>
        <v>金</v>
      </c>
      <c r="P168" s="33" t="str">
        <f t="shared" si="637"/>
        <v>土</v>
      </c>
      <c r="Q168" s="33" t="str">
        <f t="shared" si="637"/>
        <v>日</v>
      </c>
      <c r="R168" s="33" t="str">
        <f t="shared" si="637"/>
        <v>月</v>
      </c>
      <c r="S168" s="33" t="str">
        <f t="shared" si="637"/>
        <v>火</v>
      </c>
      <c r="T168" s="33" t="str">
        <f t="shared" si="637"/>
        <v>水</v>
      </c>
      <c r="U168" s="33" t="str">
        <f t="shared" si="637"/>
        <v>木</v>
      </c>
      <c r="V168" s="33" t="str">
        <f t="shared" si="637"/>
        <v>金</v>
      </c>
      <c r="W168" s="33" t="str">
        <f t="shared" si="637"/>
        <v>土</v>
      </c>
      <c r="X168" s="33" t="str">
        <f t="shared" si="637"/>
        <v>日</v>
      </c>
      <c r="Y168" s="33" t="str">
        <f t="shared" si="637"/>
        <v>月</v>
      </c>
      <c r="Z168" s="33" t="str">
        <f t="shared" si="637"/>
        <v>火</v>
      </c>
      <c r="AA168" s="33" t="str">
        <f t="shared" si="637"/>
        <v>水</v>
      </c>
      <c r="AB168" s="33" t="str">
        <f t="shared" si="637"/>
        <v>木</v>
      </c>
      <c r="AC168" s="33" t="str">
        <f t="shared" si="637"/>
        <v>金</v>
      </c>
      <c r="AD168" s="33" t="str">
        <f t="shared" si="637"/>
        <v>土</v>
      </c>
      <c r="AE168" s="33" t="str">
        <f t="shared" si="637"/>
        <v/>
      </c>
      <c r="AF168" s="33" t="str">
        <f t="shared" si="637"/>
        <v/>
      </c>
      <c r="AG168" s="33" t="str">
        <f t="shared" si="637"/>
        <v/>
      </c>
      <c r="AH168" s="30" t="s">
        <v>16</v>
      </c>
      <c r="AI168" s="31">
        <f>+COUNTIF(C172:AG172,"夏休")+COUNTIF(C172:AG172,"冬休")+COUNTIF(C172:AG172,"中止")</f>
        <v>0</v>
      </c>
    </row>
    <row r="169" spans="2:36" ht="13.5" customHeight="1" x14ac:dyDescent="0.15">
      <c r="B169" s="70" t="s">
        <v>8</v>
      </c>
      <c r="C169" s="73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7"/>
      <c r="AE169" s="67"/>
      <c r="AF169" s="64"/>
      <c r="AG169" s="76"/>
      <c r="AH169" s="34" t="s">
        <v>2</v>
      </c>
      <c r="AI169" s="35">
        <f>COUNT(C167:AG167)-AI168</f>
        <v>28</v>
      </c>
    </row>
    <row r="170" spans="2:36" ht="13.5" customHeight="1" x14ac:dyDescent="0.15">
      <c r="B170" s="71"/>
      <c r="C170" s="74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8"/>
      <c r="AE170" s="68"/>
      <c r="AF170" s="65"/>
      <c r="AG170" s="77"/>
      <c r="AH170" s="34" t="s">
        <v>6</v>
      </c>
      <c r="AI170" s="36">
        <f>+COUNTIF(C173:AG173,"休")</f>
        <v>0</v>
      </c>
      <c r="AJ170" s="37" t="str">
        <f>IF(AI171&gt;0.285,"",IF(AI170&lt;AI167,"←計画日数が足りません",""))</f>
        <v>←計画日数が足りません</v>
      </c>
    </row>
    <row r="171" spans="2:36" ht="13.5" customHeight="1" x14ac:dyDescent="0.15">
      <c r="B171" s="72"/>
      <c r="C171" s="75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9"/>
      <c r="AE171" s="69"/>
      <c r="AF171" s="66"/>
      <c r="AG171" s="78"/>
      <c r="AH171" s="34" t="s">
        <v>9</v>
      </c>
      <c r="AI171" s="49">
        <f>+AI170/AI169</f>
        <v>0</v>
      </c>
    </row>
    <row r="172" spans="2:36" x14ac:dyDescent="0.15">
      <c r="B172" s="39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34" t="s">
        <v>10</v>
      </c>
      <c r="AI172" s="36">
        <f>+COUNTIF(C174:AG174,"*休")</f>
        <v>0</v>
      </c>
    </row>
    <row r="173" spans="2:36" x14ac:dyDescent="0.15">
      <c r="B173" s="32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54"/>
      <c r="AH173" s="40" t="s">
        <v>4</v>
      </c>
      <c r="AI173" s="50">
        <f>+AI172/AI169</f>
        <v>0</v>
      </c>
    </row>
    <row r="174" spans="2:36" x14ac:dyDescent="0.15">
      <c r="B174" s="42" t="s">
        <v>7</v>
      </c>
      <c r="C174" s="55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7"/>
      <c r="AH174" s="43" t="s">
        <v>18</v>
      </c>
      <c r="AI174" s="44" t="str">
        <f>_xlfn.IFS(AI173&gt;=0.285,"OK",AI167&lt;=AI172,"OK",AI167&gt;AI172,"NG")</f>
        <v>NG</v>
      </c>
      <c r="AJ174" s="37" t="str">
        <f>IF(AI174="NG","←月単位未達成","←月単位達成")</f>
        <v>←月単位未達成</v>
      </c>
    </row>
    <row r="175" spans="2:36" hidden="1" x14ac:dyDescent="0.15">
      <c r="C175" s="53" t="str">
        <f>IF($C172="","通常",C172)</f>
        <v>通常</v>
      </c>
      <c r="D175" s="53" t="str">
        <f t="shared" ref="D175:AG175" si="638">IF(D172="","通常",D172)</f>
        <v>通常</v>
      </c>
      <c r="E175" s="53" t="str">
        <f t="shared" si="638"/>
        <v>通常</v>
      </c>
      <c r="F175" s="53" t="str">
        <f t="shared" si="638"/>
        <v>通常</v>
      </c>
      <c r="G175" s="53" t="str">
        <f t="shared" si="638"/>
        <v>通常</v>
      </c>
      <c r="H175" s="53" t="str">
        <f t="shared" si="638"/>
        <v>通常</v>
      </c>
      <c r="I175" s="53" t="str">
        <f t="shared" si="638"/>
        <v>通常</v>
      </c>
      <c r="J175" s="53" t="str">
        <f t="shared" si="638"/>
        <v>通常</v>
      </c>
      <c r="K175" s="53" t="str">
        <f t="shared" si="638"/>
        <v>通常</v>
      </c>
      <c r="L175" s="53" t="str">
        <f t="shared" si="638"/>
        <v>通常</v>
      </c>
      <c r="M175" s="53" t="str">
        <f t="shared" si="638"/>
        <v>通常</v>
      </c>
      <c r="N175" s="53" t="str">
        <f t="shared" si="638"/>
        <v>通常</v>
      </c>
      <c r="O175" s="53" t="str">
        <f t="shared" si="638"/>
        <v>通常</v>
      </c>
      <c r="P175" s="53" t="str">
        <f t="shared" si="638"/>
        <v>通常</v>
      </c>
      <c r="Q175" s="53" t="str">
        <f t="shared" si="638"/>
        <v>通常</v>
      </c>
      <c r="R175" s="53" t="str">
        <f t="shared" si="638"/>
        <v>通常</v>
      </c>
      <c r="S175" s="53" t="str">
        <f t="shared" si="638"/>
        <v>通常</v>
      </c>
      <c r="T175" s="53" t="str">
        <f t="shared" si="638"/>
        <v>通常</v>
      </c>
      <c r="U175" s="53" t="str">
        <f t="shared" si="638"/>
        <v>通常</v>
      </c>
      <c r="V175" s="53" t="str">
        <f t="shared" si="638"/>
        <v>通常</v>
      </c>
      <c r="W175" s="53" t="str">
        <f t="shared" si="638"/>
        <v>通常</v>
      </c>
      <c r="X175" s="53" t="str">
        <f t="shared" si="638"/>
        <v>通常</v>
      </c>
      <c r="Y175" s="53" t="str">
        <f t="shared" si="638"/>
        <v>通常</v>
      </c>
      <c r="Z175" s="53" t="str">
        <f t="shared" si="638"/>
        <v>通常</v>
      </c>
      <c r="AA175" s="53" t="str">
        <f t="shared" si="638"/>
        <v>通常</v>
      </c>
      <c r="AB175" s="53" t="str">
        <f t="shared" si="638"/>
        <v>通常</v>
      </c>
      <c r="AC175" s="53" t="str">
        <f t="shared" si="638"/>
        <v>通常</v>
      </c>
      <c r="AD175" s="53" t="str">
        <f t="shared" si="638"/>
        <v>通常</v>
      </c>
      <c r="AE175" s="53" t="str">
        <f t="shared" si="638"/>
        <v>通常</v>
      </c>
      <c r="AF175" s="53" t="str">
        <f t="shared" si="638"/>
        <v>通常</v>
      </c>
      <c r="AG175" s="53" t="str">
        <f t="shared" si="638"/>
        <v>通常</v>
      </c>
      <c r="AI175" s="52"/>
      <c r="AJ175" s="37"/>
    </row>
    <row r="176" spans="2:36" hidden="1" x14ac:dyDescent="0.15">
      <c r="C176" s="53" t="str">
        <f>IF(C172="","通常実績",C172)</f>
        <v>通常実績</v>
      </c>
      <c r="D176" s="53" t="str">
        <f t="shared" ref="D176:AG176" si="639">IF(D172="","通常実績",D172)</f>
        <v>通常実績</v>
      </c>
      <c r="E176" s="53" t="str">
        <f t="shared" si="639"/>
        <v>通常実績</v>
      </c>
      <c r="F176" s="53" t="str">
        <f t="shared" si="639"/>
        <v>通常実績</v>
      </c>
      <c r="G176" s="53" t="str">
        <f t="shared" si="639"/>
        <v>通常実績</v>
      </c>
      <c r="H176" s="53" t="str">
        <f t="shared" si="639"/>
        <v>通常実績</v>
      </c>
      <c r="I176" s="53" t="str">
        <f t="shared" si="639"/>
        <v>通常実績</v>
      </c>
      <c r="J176" s="53" t="str">
        <f t="shared" si="639"/>
        <v>通常実績</v>
      </c>
      <c r="K176" s="53" t="str">
        <f t="shared" si="639"/>
        <v>通常実績</v>
      </c>
      <c r="L176" s="53" t="str">
        <f t="shared" si="639"/>
        <v>通常実績</v>
      </c>
      <c r="M176" s="53" t="str">
        <f t="shared" si="639"/>
        <v>通常実績</v>
      </c>
      <c r="N176" s="53" t="str">
        <f t="shared" si="639"/>
        <v>通常実績</v>
      </c>
      <c r="O176" s="53" t="str">
        <f t="shared" si="639"/>
        <v>通常実績</v>
      </c>
      <c r="P176" s="53" t="str">
        <f t="shared" si="639"/>
        <v>通常実績</v>
      </c>
      <c r="Q176" s="53" t="str">
        <f t="shared" si="639"/>
        <v>通常実績</v>
      </c>
      <c r="R176" s="53" t="str">
        <f t="shared" si="639"/>
        <v>通常実績</v>
      </c>
      <c r="S176" s="53" t="str">
        <f t="shared" si="639"/>
        <v>通常実績</v>
      </c>
      <c r="T176" s="53" t="str">
        <f t="shared" si="639"/>
        <v>通常実績</v>
      </c>
      <c r="U176" s="53" t="str">
        <f t="shared" si="639"/>
        <v>通常実績</v>
      </c>
      <c r="V176" s="53" t="str">
        <f t="shared" si="639"/>
        <v>通常実績</v>
      </c>
      <c r="W176" s="53" t="str">
        <f t="shared" si="639"/>
        <v>通常実績</v>
      </c>
      <c r="X176" s="53" t="str">
        <f t="shared" si="639"/>
        <v>通常実績</v>
      </c>
      <c r="Y176" s="53" t="str">
        <f t="shared" si="639"/>
        <v>通常実績</v>
      </c>
      <c r="Z176" s="53" t="str">
        <f t="shared" si="639"/>
        <v>通常実績</v>
      </c>
      <c r="AA176" s="53" t="str">
        <f t="shared" si="639"/>
        <v>通常実績</v>
      </c>
      <c r="AB176" s="53" t="str">
        <f t="shared" si="639"/>
        <v>通常実績</v>
      </c>
      <c r="AC176" s="53" t="str">
        <f t="shared" si="639"/>
        <v>通常実績</v>
      </c>
      <c r="AD176" s="53" t="str">
        <f t="shared" si="639"/>
        <v>通常実績</v>
      </c>
      <c r="AE176" s="53" t="str">
        <f t="shared" si="639"/>
        <v>通常実績</v>
      </c>
      <c r="AF176" s="53" t="str">
        <f t="shared" si="639"/>
        <v>通常実績</v>
      </c>
      <c r="AG176" s="53" t="str">
        <f t="shared" si="639"/>
        <v>通常実績</v>
      </c>
      <c r="AI176" s="52"/>
      <c r="AJ176" s="37"/>
    </row>
    <row r="178" spans="2:36" hidden="1" x14ac:dyDescent="0.15">
      <c r="C178" s="7">
        <f>YEAR(C181)</f>
        <v>2026</v>
      </c>
      <c r="D178" s="7">
        <f>MONTH(C181)</f>
        <v>3</v>
      </c>
    </row>
    <row r="179" spans="2:36" x14ac:dyDescent="0.15">
      <c r="B179" s="11" t="s">
        <v>19</v>
      </c>
      <c r="C179" s="79">
        <f>C181</f>
        <v>46082</v>
      </c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1"/>
    </row>
    <row r="180" spans="2:36" hidden="1" x14ac:dyDescent="0.15">
      <c r="B180" s="45"/>
      <c r="C180" s="29">
        <f>DATE($C178,$D178,1)</f>
        <v>46082</v>
      </c>
      <c r="D180" s="29">
        <f>C180+1</f>
        <v>46083</v>
      </c>
      <c r="E180" s="29">
        <f t="shared" ref="E180" si="640">D180+1</f>
        <v>46084</v>
      </c>
      <c r="F180" s="29">
        <f t="shared" ref="F180" si="641">E180+1</f>
        <v>46085</v>
      </c>
      <c r="G180" s="29">
        <f t="shared" ref="G180" si="642">F180+1</f>
        <v>46086</v>
      </c>
      <c r="H180" s="29">
        <f t="shared" ref="H180" si="643">G180+1</f>
        <v>46087</v>
      </c>
      <c r="I180" s="29">
        <f t="shared" ref="I180" si="644">H180+1</f>
        <v>46088</v>
      </c>
      <c r="J180" s="29">
        <f t="shared" ref="J180" si="645">I180+1</f>
        <v>46089</v>
      </c>
      <c r="K180" s="29">
        <f t="shared" ref="K180" si="646">J180+1</f>
        <v>46090</v>
      </c>
      <c r="L180" s="29">
        <f t="shared" ref="L180" si="647">K180+1</f>
        <v>46091</v>
      </c>
      <c r="M180" s="29">
        <f t="shared" ref="M180" si="648">L180+1</f>
        <v>46092</v>
      </c>
      <c r="N180" s="29">
        <f t="shared" ref="N180" si="649">M180+1</f>
        <v>46093</v>
      </c>
      <c r="O180" s="29">
        <f t="shared" ref="O180" si="650">N180+1</f>
        <v>46094</v>
      </c>
      <c r="P180" s="29">
        <f t="shared" ref="P180" si="651">O180+1</f>
        <v>46095</v>
      </c>
      <c r="Q180" s="29">
        <f t="shared" ref="Q180" si="652">P180+1</f>
        <v>46096</v>
      </c>
      <c r="R180" s="29">
        <f t="shared" ref="R180" si="653">Q180+1</f>
        <v>46097</v>
      </c>
      <c r="S180" s="29">
        <f t="shared" ref="S180" si="654">R180+1</f>
        <v>46098</v>
      </c>
      <c r="T180" s="29">
        <f t="shared" ref="T180" si="655">S180+1</f>
        <v>46099</v>
      </c>
      <c r="U180" s="29">
        <f t="shared" ref="U180" si="656">T180+1</f>
        <v>46100</v>
      </c>
      <c r="V180" s="29">
        <f t="shared" ref="V180" si="657">U180+1</f>
        <v>46101</v>
      </c>
      <c r="W180" s="29">
        <f t="shared" ref="W180" si="658">V180+1</f>
        <v>46102</v>
      </c>
      <c r="X180" s="29">
        <f t="shared" ref="X180" si="659">W180+1</f>
        <v>46103</v>
      </c>
      <c r="Y180" s="29">
        <f t="shared" ref="Y180" si="660">X180+1</f>
        <v>46104</v>
      </c>
      <c r="Z180" s="29">
        <f t="shared" ref="Z180" si="661">Y180+1</f>
        <v>46105</v>
      </c>
      <c r="AA180" s="29">
        <f t="shared" ref="AA180" si="662">Z180+1</f>
        <v>46106</v>
      </c>
      <c r="AB180" s="29">
        <f t="shared" ref="AB180" si="663">AA180+1</f>
        <v>46107</v>
      </c>
      <c r="AC180" s="29">
        <f t="shared" ref="AC180" si="664">AB180+1</f>
        <v>46108</v>
      </c>
      <c r="AD180" s="29">
        <f t="shared" ref="AD180" si="665">AC180+1</f>
        <v>46109</v>
      </c>
      <c r="AE180" s="29">
        <f t="shared" ref="AE180" si="666">AD180+1</f>
        <v>46110</v>
      </c>
      <c r="AF180" s="29">
        <f t="shared" ref="AF180" si="667">AE180+1</f>
        <v>46111</v>
      </c>
      <c r="AG180" s="29">
        <f t="shared" ref="AG180" si="668">AF180+1</f>
        <v>46112</v>
      </c>
      <c r="AH180" s="46"/>
      <c r="AI180" s="47"/>
    </row>
    <row r="181" spans="2:36" x14ac:dyDescent="0.15">
      <c r="B181" s="27" t="s">
        <v>20</v>
      </c>
      <c r="C181" s="48">
        <f>IF(EDATE(C166,1)&gt;$G$8,"",EDATE(C166,1))</f>
        <v>46082</v>
      </c>
      <c r="D181" s="29">
        <f>IF(D180&gt;$G$8,"",IF(C181=EOMONTH(DATE($C178,$D178,1),0),"",IF(C181="","",C181+1)))</f>
        <v>46083</v>
      </c>
      <c r="E181" s="29">
        <f t="shared" ref="E181" si="669">IF(E180&gt;$G$8,"",IF(D181=EOMONTH(DATE($C178,$D178,1),0),"",IF(D181="","",D181+1)))</f>
        <v>46084</v>
      </c>
      <c r="F181" s="29">
        <f t="shared" ref="F181" si="670">IF(F180&gt;$G$8,"",IF(E181=EOMONTH(DATE($C178,$D178,1),0),"",IF(E181="","",E181+1)))</f>
        <v>46085</v>
      </c>
      <c r="G181" s="29">
        <f t="shared" ref="G181" si="671">IF(G180&gt;$G$8,"",IF(F181=EOMONTH(DATE($C178,$D178,1),0),"",IF(F181="","",F181+1)))</f>
        <v>46086</v>
      </c>
      <c r="H181" s="29">
        <f t="shared" ref="H181" si="672">IF(H180&gt;$G$8,"",IF(G181=EOMONTH(DATE($C178,$D178,1),0),"",IF(G181="","",G181+1)))</f>
        <v>46087</v>
      </c>
      <c r="I181" s="29">
        <f t="shared" ref="I181" si="673">IF(I180&gt;$G$8,"",IF(H181=EOMONTH(DATE($C178,$D178,1),0),"",IF(H181="","",H181+1)))</f>
        <v>46088</v>
      </c>
      <c r="J181" s="29">
        <f t="shared" ref="J181" si="674">IF(J180&gt;$G$8,"",IF(I181=EOMONTH(DATE($C178,$D178,1),0),"",IF(I181="","",I181+1)))</f>
        <v>46089</v>
      </c>
      <c r="K181" s="29">
        <f t="shared" ref="K181" si="675">IF(K180&gt;$G$8,"",IF(J181=EOMONTH(DATE($C178,$D178,1),0),"",IF(J181="","",J181+1)))</f>
        <v>46090</v>
      </c>
      <c r="L181" s="29">
        <f t="shared" ref="L181" si="676">IF(L180&gt;$G$8,"",IF(K181=EOMONTH(DATE($C178,$D178,1),0),"",IF(K181="","",K181+1)))</f>
        <v>46091</v>
      </c>
      <c r="M181" s="29">
        <f t="shared" ref="M181" si="677">IF(M180&gt;$G$8,"",IF(L181=EOMONTH(DATE($C178,$D178,1),0),"",IF(L181="","",L181+1)))</f>
        <v>46092</v>
      </c>
      <c r="N181" s="29">
        <f t="shared" ref="N181" si="678">IF(N180&gt;$G$8,"",IF(M181=EOMONTH(DATE($C178,$D178,1),0),"",IF(M181="","",M181+1)))</f>
        <v>46093</v>
      </c>
      <c r="O181" s="29">
        <f t="shared" ref="O181" si="679">IF(O180&gt;$G$8,"",IF(N181=EOMONTH(DATE($C178,$D178,1),0),"",IF(N181="","",N181+1)))</f>
        <v>46094</v>
      </c>
      <c r="P181" s="29">
        <f t="shared" ref="P181" si="680">IF(P180&gt;$G$8,"",IF(O181=EOMONTH(DATE($C178,$D178,1),0),"",IF(O181="","",O181+1)))</f>
        <v>46095</v>
      </c>
      <c r="Q181" s="29">
        <f t="shared" ref="Q181" si="681">IF(Q180&gt;$G$8,"",IF(P181=EOMONTH(DATE($C178,$D178,1),0),"",IF(P181="","",P181+1)))</f>
        <v>46096</v>
      </c>
      <c r="R181" s="29">
        <f t="shared" ref="R181" si="682">IF(R180&gt;$G$8,"",IF(Q181=EOMONTH(DATE($C178,$D178,1),0),"",IF(Q181="","",Q181+1)))</f>
        <v>46097</v>
      </c>
      <c r="S181" s="29">
        <f t="shared" ref="S181" si="683">IF(S180&gt;$G$8,"",IF(R181=EOMONTH(DATE($C178,$D178,1),0),"",IF(R181="","",R181+1)))</f>
        <v>46098</v>
      </c>
      <c r="T181" s="29">
        <f t="shared" ref="T181" si="684">IF(T180&gt;$G$8,"",IF(S181=EOMONTH(DATE($C178,$D178,1),0),"",IF(S181="","",S181+1)))</f>
        <v>46099</v>
      </c>
      <c r="U181" s="29">
        <f t="shared" ref="U181" si="685">IF(U180&gt;$G$8,"",IF(T181=EOMONTH(DATE($C178,$D178,1),0),"",IF(T181="","",T181+1)))</f>
        <v>46100</v>
      </c>
      <c r="V181" s="29">
        <f t="shared" ref="V181" si="686">IF(V180&gt;$G$8,"",IF(U181=EOMONTH(DATE($C178,$D178,1),0),"",IF(U181="","",U181+1)))</f>
        <v>46101</v>
      </c>
      <c r="W181" s="29">
        <f t="shared" ref="W181" si="687">IF(W180&gt;$G$8,"",IF(V181=EOMONTH(DATE($C178,$D178,1),0),"",IF(V181="","",V181+1)))</f>
        <v>46102</v>
      </c>
      <c r="X181" s="29">
        <f t="shared" ref="X181" si="688">IF(X180&gt;$G$8,"",IF(W181=EOMONTH(DATE($C178,$D178,1),0),"",IF(W181="","",W181+1)))</f>
        <v>46103</v>
      </c>
      <c r="Y181" s="29">
        <f t="shared" ref="Y181" si="689">IF(Y180&gt;$G$8,"",IF(X181=EOMONTH(DATE($C178,$D178,1),0),"",IF(X181="","",X181+1)))</f>
        <v>46104</v>
      </c>
      <c r="Z181" s="29">
        <f t="shared" ref="Z181" si="690">IF(Z180&gt;$G$8,"",IF(Y181=EOMONTH(DATE($C178,$D178,1),0),"",IF(Y181="","",Y181+1)))</f>
        <v>46105</v>
      </c>
      <c r="AA181" s="29">
        <f t="shared" ref="AA181" si="691">IF(AA180&gt;$G$8,"",IF(Z181=EOMONTH(DATE($C178,$D178,1),0),"",IF(Z181="","",Z181+1)))</f>
        <v>46106</v>
      </c>
      <c r="AB181" s="29">
        <f t="shared" ref="AB181" si="692">IF(AB180&gt;$G$8,"",IF(AA181=EOMONTH(DATE($C178,$D178,1),0),"",IF(AA181="","",AA181+1)))</f>
        <v>46107</v>
      </c>
      <c r="AC181" s="29">
        <f t="shared" ref="AC181" si="693">IF(AC180&gt;$G$8,"",IF(AB181=EOMONTH(DATE($C178,$D178,1),0),"",IF(AB181="","",AB181+1)))</f>
        <v>46108</v>
      </c>
      <c r="AD181" s="29">
        <f t="shared" ref="AD181" si="694">IF(AD180&gt;$G$8,"",IF(AC181=EOMONTH(DATE($C178,$D178,1),0),"",IF(AC181="","",AC181+1)))</f>
        <v>46109</v>
      </c>
      <c r="AE181" s="29">
        <f t="shared" ref="AE181" si="695">IF(AE180&gt;$G$8,"",IF(AD181=EOMONTH(DATE($C178,$D178,1),0),"",IF(AD181="","",AD181+1)))</f>
        <v>46110</v>
      </c>
      <c r="AF181" s="29">
        <f t="shared" ref="AF181" si="696">IF(AF180&gt;$G$8,"",IF(AE181=EOMONTH(DATE($C178,$D178,1),0),"",IF(AE181="","",AE181+1)))</f>
        <v>46111</v>
      </c>
      <c r="AG181" s="29">
        <f t="shared" ref="AG181" si="697">IF(AG180&gt;$G$8,"",IF(AF181=EOMONTH(DATE($C178,$D178,1),0),"",IF(AF181="","",AF181+1)))</f>
        <v>46112</v>
      </c>
      <c r="AH181" s="30" t="s">
        <v>21</v>
      </c>
      <c r="AI181" s="31">
        <f>+COUNTIFS(C182:AG182,"土",C186:AG186,"")+COUNTIFS(C182:AG182,"日",C186:AG186,"")</f>
        <v>9</v>
      </c>
    </row>
    <row r="182" spans="2:36" x14ac:dyDescent="0.15">
      <c r="B182" s="32" t="s">
        <v>5</v>
      </c>
      <c r="C182" s="33" t="str">
        <f>IFERROR(TEXT(WEEKDAY(+C181),"aaa"),"")</f>
        <v>日</v>
      </c>
      <c r="D182" s="33" t="str">
        <f t="shared" ref="D182:AG182" si="698">IFERROR(TEXT(WEEKDAY(+D181),"aaa"),"")</f>
        <v>月</v>
      </c>
      <c r="E182" s="33" t="str">
        <f t="shared" si="698"/>
        <v>火</v>
      </c>
      <c r="F182" s="33" t="str">
        <f t="shared" si="698"/>
        <v>水</v>
      </c>
      <c r="G182" s="33" t="str">
        <f t="shared" si="698"/>
        <v>木</v>
      </c>
      <c r="H182" s="33" t="str">
        <f t="shared" si="698"/>
        <v>金</v>
      </c>
      <c r="I182" s="33" t="str">
        <f t="shared" si="698"/>
        <v>土</v>
      </c>
      <c r="J182" s="33" t="str">
        <f t="shared" si="698"/>
        <v>日</v>
      </c>
      <c r="K182" s="33" t="str">
        <f t="shared" si="698"/>
        <v>月</v>
      </c>
      <c r="L182" s="33" t="str">
        <f t="shared" si="698"/>
        <v>火</v>
      </c>
      <c r="M182" s="33" t="str">
        <f t="shared" si="698"/>
        <v>水</v>
      </c>
      <c r="N182" s="33" t="str">
        <f t="shared" si="698"/>
        <v>木</v>
      </c>
      <c r="O182" s="33" t="str">
        <f t="shared" si="698"/>
        <v>金</v>
      </c>
      <c r="P182" s="33" t="str">
        <f t="shared" si="698"/>
        <v>土</v>
      </c>
      <c r="Q182" s="33" t="str">
        <f t="shared" si="698"/>
        <v>日</v>
      </c>
      <c r="R182" s="33" t="str">
        <f t="shared" si="698"/>
        <v>月</v>
      </c>
      <c r="S182" s="33" t="str">
        <f t="shared" si="698"/>
        <v>火</v>
      </c>
      <c r="T182" s="33" t="str">
        <f t="shared" si="698"/>
        <v>水</v>
      </c>
      <c r="U182" s="33" t="str">
        <f t="shared" si="698"/>
        <v>木</v>
      </c>
      <c r="V182" s="33" t="str">
        <f t="shared" si="698"/>
        <v>金</v>
      </c>
      <c r="W182" s="33" t="str">
        <f t="shared" si="698"/>
        <v>土</v>
      </c>
      <c r="X182" s="33" t="str">
        <f t="shared" si="698"/>
        <v>日</v>
      </c>
      <c r="Y182" s="33" t="str">
        <f t="shared" si="698"/>
        <v>月</v>
      </c>
      <c r="Z182" s="33" t="str">
        <f t="shared" si="698"/>
        <v>火</v>
      </c>
      <c r="AA182" s="33" t="str">
        <f t="shared" si="698"/>
        <v>水</v>
      </c>
      <c r="AB182" s="33" t="str">
        <f t="shared" si="698"/>
        <v>木</v>
      </c>
      <c r="AC182" s="33" t="str">
        <f t="shared" si="698"/>
        <v>金</v>
      </c>
      <c r="AD182" s="33" t="str">
        <f t="shared" si="698"/>
        <v>土</v>
      </c>
      <c r="AE182" s="33" t="str">
        <f t="shared" si="698"/>
        <v>日</v>
      </c>
      <c r="AF182" s="33" t="str">
        <f t="shared" si="698"/>
        <v>月</v>
      </c>
      <c r="AG182" s="33" t="str">
        <f t="shared" si="698"/>
        <v>火</v>
      </c>
      <c r="AH182" s="30" t="s">
        <v>16</v>
      </c>
      <c r="AI182" s="31">
        <f>+COUNTIF(C186:AG186,"夏休")+COUNTIF(C186:AG186,"冬休")+COUNTIF(C186:AG186,"中止")</f>
        <v>0</v>
      </c>
    </row>
    <row r="183" spans="2:36" ht="13.5" customHeight="1" x14ac:dyDescent="0.15">
      <c r="B183" s="70" t="s">
        <v>8</v>
      </c>
      <c r="C183" s="73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7"/>
      <c r="AE183" s="67"/>
      <c r="AF183" s="64"/>
      <c r="AG183" s="76"/>
      <c r="AH183" s="34" t="s">
        <v>2</v>
      </c>
      <c r="AI183" s="35">
        <f>COUNT(C181:AG181)-AI182</f>
        <v>31</v>
      </c>
    </row>
    <row r="184" spans="2:36" ht="13.5" customHeight="1" x14ac:dyDescent="0.15">
      <c r="B184" s="71"/>
      <c r="C184" s="74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8"/>
      <c r="AE184" s="68"/>
      <c r="AF184" s="65"/>
      <c r="AG184" s="77"/>
      <c r="AH184" s="34" t="s">
        <v>6</v>
      </c>
      <c r="AI184" s="36">
        <f>+COUNTIF(C187:AG187,"休")</f>
        <v>0</v>
      </c>
      <c r="AJ184" s="37" t="str">
        <f>IF(AI185&gt;0.285,"",IF(AI184&lt;AI181,"←計画日数が足りません",""))</f>
        <v>←計画日数が足りません</v>
      </c>
    </row>
    <row r="185" spans="2:36" ht="13.5" customHeight="1" x14ac:dyDescent="0.15">
      <c r="B185" s="72"/>
      <c r="C185" s="75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9"/>
      <c r="AE185" s="69"/>
      <c r="AF185" s="66"/>
      <c r="AG185" s="78"/>
      <c r="AH185" s="34" t="s">
        <v>9</v>
      </c>
      <c r="AI185" s="49">
        <f>+AI184/AI183</f>
        <v>0</v>
      </c>
    </row>
    <row r="186" spans="2:36" x14ac:dyDescent="0.15">
      <c r="B186" s="39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34" t="s">
        <v>10</v>
      </c>
      <c r="AI186" s="36">
        <f>+COUNTIF(C188:AG188,"*休")</f>
        <v>0</v>
      </c>
    </row>
    <row r="187" spans="2:36" x14ac:dyDescent="0.15">
      <c r="B187" s="32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54"/>
      <c r="AH187" s="40" t="s">
        <v>4</v>
      </c>
      <c r="AI187" s="50">
        <f>+AI186/AI183</f>
        <v>0</v>
      </c>
    </row>
    <row r="188" spans="2:36" x14ac:dyDescent="0.15">
      <c r="B188" s="42" t="s">
        <v>7</v>
      </c>
      <c r="C188" s="55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7"/>
      <c r="AH188" s="43" t="s">
        <v>18</v>
      </c>
      <c r="AI188" s="44" t="str">
        <f>_xlfn.IFS(AI187&gt;=0.285,"OK",AI181&lt;=AI186,"OK",AI181&gt;AI186,"NG")</f>
        <v>NG</v>
      </c>
      <c r="AJ188" s="37" t="str">
        <f>IF(AI188="NG","←月単位未達成","←月単位達成")</f>
        <v>←月単位未達成</v>
      </c>
    </row>
    <row r="189" spans="2:36" hidden="1" x14ac:dyDescent="0.15">
      <c r="C189" s="53" t="str">
        <f>IF($C186="","通常",C186)</f>
        <v>通常</v>
      </c>
      <c r="D189" s="53" t="str">
        <f t="shared" ref="D189:AG189" si="699">IF(D186="","通常",D186)</f>
        <v>通常</v>
      </c>
      <c r="E189" s="53" t="str">
        <f t="shared" si="699"/>
        <v>通常</v>
      </c>
      <c r="F189" s="53" t="str">
        <f t="shared" si="699"/>
        <v>通常</v>
      </c>
      <c r="G189" s="53" t="str">
        <f t="shared" si="699"/>
        <v>通常</v>
      </c>
      <c r="H189" s="53" t="str">
        <f t="shared" si="699"/>
        <v>通常</v>
      </c>
      <c r="I189" s="53" t="str">
        <f t="shared" si="699"/>
        <v>通常</v>
      </c>
      <c r="J189" s="53" t="str">
        <f t="shared" si="699"/>
        <v>通常</v>
      </c>
      <c r="K189" s="53" t="str">
        <f t="shared" si="699"/>
        <v>通常</v>
      </c>
      <c r="L189" s="53" t="str">
        <f t="shared" si="699"/>
        <v>通常</v>
      </c>
      <c r="M189" s="53" t="str">
        <f t="shared" si="699"/>
        <v>通常</v>
      </c>
      <c r="N189" s="53" t="str">
        <f t="shared" si="699"/>
        <v>通常</v>
      </c>
      <c r="O189" s="53" t="str">
        <f t="shared" si="699"/>
        <v>通常</v>
      </c>
      <c r="P189" s="53" t="str">
        <f t="shared" si="699"/>
        <v>通常</v>
      </c>
      <c r="Q189" s="53" t="str">
        <f t="shared" si="699"/>
        <v>通常</v>
      </c>
      <c r="R189" s="53" t="str">
        <f t="shared" si="699"/>
        <v>通常</v>
      </c>
      <c r="S189" s="53" t="str">
        <f t="shared" si="699"/>
        <v>通常</v>
      </c>
      <c r="T189" s="53" t="str">
        <f t="shared" si="699"/>
        <v>通常</v>
      </c>
      <c r="U189" s="53" t="str">
        <f t="shared" si="699"/>
        <v>通常</v>
      </c>
      <c r="V189" s="53" t="str">
        <f t="shared" si="699"/>
        <v>通常</v>
      </c>
      <c r="W189" s="53" t="str">
        <f t="shared" si="699"/>
        <v>通常</v>
      </c>
      <c r="X189" s="53" t="str">
        <f t="shared" si="699"/>
        <v>通常</v>
      </c>
      <c r="Y189" s="53" t="str">
        <f t="shared" si="699"/>
        <v>通常</v>
      </c>
      <c r="Z189" s="53" t="str">
        <f t="shared" si="699"/>
        <v>通常</v>
      </c>
      <c r="AA189" s="53" t="str">
        <f t="shared" si="699"/>
        <v>通常</v>
      </c>
      <c r="AB189" s="53" t="str">
        <f t="shared" si="699"/>
        <v>通常</v>
      </c>
      <c r="AC189" s="53" t="str">
        <f t="shared" si="699"/>
        <v>通常</v>
      </c>
      <c r="AD189" s="53" t="str">
        <f t="shared" si="699"/>
        <v>通常</v>
      </c>
      <c r="AE189" s="53" t="str">
        <f t="shared" si="699"/>
        <v>通常</v>
      </c>
      <c r="AF189" s="53" t="str">
        <f t="shared" si="699"/>
        <v>通常</v>
      </c>
      <c r="AG189" s="53" t="str">
        <f t="shared" si="699"/>
        <v>通常</v>
      </c>
      <c r="AI189" s="52"/>
      <c r="AJ189" s="37"/>
    </row>
    <row r="190" spans="2:36" hidden="1" x14ac:dyDescent="0.15">
      <c r="C190" s="53" t="str">
        <f>IF(C186="","通常実績",C186)</f>
        <v>通常実績</v>
      </c>
      <c r="D190" s="53" t="str">
        <f t="shared" ref="D190:AG190" si="700">IF(D186="","通常実績",D186)</f>
        <v>通常実績</v>
      </c>
      <c r="E190" s="53" t="str">
        <f t="shared" si="700"/>
        <v>通常実績</v>
      </c>
      <c r="F190" s="53" t="str">
        <f t="shared" si="700"/>
        <v>通常実績</v>
      </c>
      <c r="G190" s="53" t="str">
        <f t="shared" si="700"/>
        <v>通常実績</v>
      </c>
      <c r="H190" s="53" t="str">
        <f t="shared" si="700"/>
        <v>通常実績</v>
      </c>
      <c r="I190" s="53" t="str">
        <f t="shared" si="700"/>
        <v>通常実績</v>
      </c>
      <c r="J190" s="53" t="str">
        <f t="shared" si="700"/>
        <v>通常実績</v>
      </c>
      <c r="K190" s="53" t="str">
        <f t="shared" si="700"/>
        <v>通常実績</v>
      </c>
      <c r="L190" s="53" t="str">
        <f t="shared" si="700"/>
        <v>通常実績</v>
      </c>
      <c r="M190" s="53" t="str">
        <f t="shared" si="700"/>
        <v>通常実績</v>
      </c>
      <c r="N190" s="53" t="str">
        <f t="shared" si="700"/>
        <v>通常実績</v>
      </c>
      <c r="O190" s="53" t="str">
        <f t="shared" si="700"/>
        <v>通常実績</v>
      </c>
      <c r="P190" s="53" t="str">
        <f t="shared" si="700"/>
        <v>通常実績</v>
      </c>
      <c r="Q190" s="53" t="str">
        <f t="shared" si="700"/>
        <v>通常実績</v>
      </c>
      <c r="R190" s="53" t="str">
        <f t="shared" si="700"/>
        <v>通常実績</v>
      </c>
      <c r="S190" s="53" t="str">
        <f t="shared" si="700"/>
        <v>通常実績</v>
      </c>
      <c r="T190" s="53" t="str">
        <f t="shared" si="700"/>
        <v>通常実績</v>
      </c>
      <c r="U190" s="53" t="str">
        <f t="shared" si="700"/>
        <v>通常実績</v>
      </c>
      <c r="V190" s="53" t="str">
        <f t="shared" si="700"/>
        <v>通常実績</v>
      </c>
      <c r="W190" s="53" t="str">
        <f t="shared" si="700"/>
        <v>通常実績</v>
      </c>
      <c r="X190" s="53" t="str">
        <f t="shared" si="700"/>
        <v>通常実績</v>
      </c>
      <c r="Y190" s="53" t="str">
        <f t="shared" si="700"/>
        <v>通常実績</v>
      </c>
      <c r="Z190" s="53" t="str">
        <f t="shared" si="700"/>
        <v>通常実績</v>
      </c>
      <c r="AA190" s="53" t="str">
        <f t="shared" si="700"/>
        <v>通常実績</v>
      </c>
      <c r="AB190" s="53" t="str">
        <f t="shared" si="700"/>
        <v>通常実績</v>
      </c>
      <c r="AC190" s="53" t="str">
        <f t="shared" si="700"/>
        <v>通常実績</v>
      </c>
      <c r="AD190" s="53" t="str">
        <f t="shared" si="700"/>
        <v>通常実績</v>
      </c>
      <c r="AE190" s="53" t="str">
        <f t="shared" si="700"/>
        <v>通常実績</v>
      </c>
      <c r="AF190" s="53" t="str">
        <f t="shared" si="700"/>
        <v>通常実績</v>
      </c>
      <c r="AG190" s="53" t="str">
        <f t="shared" si="700"/>
        <v>通常実績</v>
      </c>
      <c r="AI190" s="52"/>
      <c r="AJ190" s="37"/>
    </row>
    <row r="192" spans="2:36" hidden="1" x14ac:dyDescent="0.15">
      <c r="C192" s="7" t="e">
        <f>YEAR(C195)</f>
        <v>#VALUE!</v>
      </c>
      <c r="D192" s="7" t="e">
        <f>MONTH(C195)</f>
        <v>#VALUE!</v>
      </c>
    </row>
    <row r="193" spans="2:36" x14ac:dyDescent="0.15">
      <c r="B193" s="11" t="s">
        <v>19</v>
      </c>
      <c r="C193" s="79" t="str">
        <f>C195</f>
        <v/>
      </c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1"/>
    </row>
    <row r="194" spans="2:36" hidden="1" x14ac:dyDescent="0.15">
      <c r="B194" s="45"/>
      <c r="C194" s="29" t="e">
        <f>DATE($C192,$D192,1)</f>
        <v>#VALUE!</v>
      </c>
      <c r="D194" s="29" t="e">
        <f>C194+1</f>
        <v>#VALUE!</v>
      </c>
      <c r="E194" s="29" t="e">
        <f t="shared" ref="E194" si="701">D194+1</f>
        <v>#VALUE!</v>
      </c>
      <c r="F194" s="29" t="e">
        <f t="shared" ref="F194" si="702">E194+1</f>
        <v>#VALUE!</v>
      </c>
      <c r="G194" s="29" t="e">
        <f t="shared" ref="G194" si="703">F194+1</f>
        <v>#VALUE!</v>
      </c>
      <c r="H194" s="29" t="e">
        <f t="shared" ref="H194" si="704">G194+1</f>
        <v>#VALUE!</v>
      </c>
      <c r="I194" s="29" t="e">
        <f t="shared" ref="I194" si="705">H194+1</f>
        <v>#VALUE!</v>
      </c>
      <c r="J194" s="29" t="e">
        <f t="shared" ref="J194" si="706">I194+1</f>
        <v>#VALUE!</v>
      </c>
      <c r="K194" s="29" t="e">
        <f t="shared" ref="K194" si="707">J194+1</f>
        <v>#VALUE!</v>
      </c>
      <c r="L194" s="29" t="e">
        <f t="shared" ref="L194" si="708">K194+1</f>
        <v>#VALUE!</v>
      </c>
      <c r="M194" s="29" t="e">
        <f t="shared" ref="M194" si="709">L194+1</f>
        <v>#VALUE!</v>
      </c>
      <c r="N194" s="29" t="e">
        <f t="shared" ref="N194" si="710">M194+1</f>
        <v>#VALUE!</v>
      </c>
      <c r="O194" s="29" t="e">
        <f t="shared" ref="O194" si="711">N194+1</f>
        <v>#VALUE!</v>
      </c>
      <c r="P194" s="29" t="e">
        <f t="shared" ref="P194" si="712">O194+1</f>
        <v>#VALUE!</v>
      </c>
      <c r="Q194" s="29" t="e">
        <f t="shared" ref="Q194" si="713">P194+1</f>
        <v>#VALUE!</v>
      </c>
      <c r="R194" s="29" t="e">
        <f t="shared" ref="R194" si="714">Q194+1</f>
        <v>#VALUE!</v>
      </c>
      <c r="S194" s="29" t="e">
        <f t="shared" ref="S194" si="715">R194+1</f>
        <v>#VALUE!</v>
      </c>
      <c r="T194" s="29" t="e">
        <f t="shared" ref="T194" si="716">S194+1</f>
        <v>#VALUE!</v>
      </c>
      <c r="U194" s="29" t="e">
        <f t="shared" ref="U194" si="717">T194+1</f>
        <v>#VALUE!</v>
      </c>
      <c r="V194" s="29" t="e">
        <f t="shared" ref="V194" si="718">U194+1</f>
        <v>#VALUE!</v>
      </c>
      <c r="W194" s="29" t="e">
        <f t="shared" ref="W194" si="719">V194+1</f>
        <v>#VALUE!</v>
      </c>
      <c r="X194" s="29" t="e">
        <f t="shared" ref="X194" si="720">W194+1</f>
        <v>#VALUE!</v>
      </c>
      <c r="Y194" s="29" t="e">
        <f t="shared" ref="Y194" si="721">X194+1</f>
        <v>#VALUE!</v>
      </c>
      <c r="Z194" s="29" t="e">
        <f t="shared" ref="Z194" si="722">Y194+1</f>
        <v>#VALUE!</v>
      </c>
      <c r="AA194" s="29" t="e">
        <f t="shared" ref="AA194" si="723">Z194+1</f>
        <v>#VALUE!</v>
      </c>
      <c r="AB194" s="29" t="e">
        <f t="shared" ref="AB194" si="724">AA194+1</f>
        <v>#VALUE!</v>
      </c>
      <c r="AC194" s="29" t="e">
        <f t="shared" ref="AC194" si="725">AB194+1</f>
        <v>#VALUE!</v>
      </c>
      <c r="AD194" s="29" t="e">
        <f t="shared" ref="AD194" si="726">AC194+1</f>
        <v>#VALUE!</v>
      </c>
      <c r="AE194" s="29" t="e">
        <f t="shared" ref="AE194" si="727">AD194+1</f>
        <v>#VALUE!</v>
      </c>
      <c r="AF194" s="29" t="e">
        <f t="shared" ref="AF194" si="728">AE194+1</f>
        <v>#VALUE!</v>
      </c>
      <c r="AG194" s="29" t="e">
        <f t="shared" ref="AG194" si="729">AF194+1</f>
        <v>#VALUE!</v>
      </c>
      <c r="AH194" s="46"/>
      <c r="AI194" s="47"/>
    </row>
    <row r="195" spans="2:36" x14ac:dyDescent="0.15">
      <c r="B195" s="27" t="s">
        <v>20</v>
      </c>
      <c r="C195" s="48" t="str">
        <f>IF(EDATE(C180,1)&gt;$G$8,"",EDATE(C180,1))</f>
        <v/>
      </c>
      <c r="D195" s="29" t="e">
        <f>IF(D194&gt;$G$8,"",IF(C195=EOMONTH(DATE($C192,$D192,1),0),"",IF(C195="","",C195+1)))</f>
        <v>#VALUE!</v>
      </c>
      <c r="E195" s="29" t="e">
        <f t="shared" ref="E195" si="730">IF(E194&gt;$G$8,"",IF(D195=EOMONTH(DATE($C192,$D192,1),0),"",IF(D195="","",D195+1)))</f>
        <v>#VALUE!</v>
      </c>
      <c r="F195" s="29" t="e">
        <f t="shared" ref="F195" si="731">IF(F194&gt;$G$8,"",IF(E195=EOMONTH(DATE($C192,$D192,1),0),"",IF(E195="","",E195+1)))</f>
        <v>#VALUE!</v>
      </c>
      <c r="G195" s="29" t="e">
        <f t="shared" ref="G195" si="732">IF(G194&gt;$G$8,"",IF(F195=EOMONTH(DATE($C192,$D192,1),0),"",IF(F195="","",F195+1)))</f>
        <v>#VALUE!</v>
      </c>
      <c r="H195" s="29" t="e">
        <f t="shared" ref="H195" si="733">IF(H194&gt;$G$8,"",IF(G195=EOMONTH(DATE($C192,$D192,1),0),"",IF(G195="","",G195+1)))</f>
        <v>#VALUE!</v>
      </c>
      <c r="I195" s="29" t="e">
        <f t="shared" ref="I195" si="734">IF(I194&gt;$G$8,"",IF(H195=EOMONTH(DATE($C192,$D192,1),0),"",IF(H195="","",H195+1)))</f>
        <v>#VALUE!</v>
      </c>
      <c r="J195" s="29" t="e">
        <f t="shared" ref="J195" si="735">IF(J194&gt;$G$8,"",IF(I195=EOMONTH(DATE($C192,$D192,1),0),"",IF(I195="","",I195+1)))</f>
        <v>#VALUE!</v>
      </c>
      <c r="K195" s="29" t="e">
        <f t="shared" ref="K195" si="736">IF(K194&gt;$G$8,"",IF(J195=EOMONTH(DATE($C192,$D192,1),0),"",IF(J195="","",J195+1)))</f>
        <v>#VALUE!</v>
      </c>
      <c r="L195" s="29" t="e">
        <f t="shared" ref="L195" si="737">IF(L194&gt;$G$8,"",IF(K195=EOMONTH(DATE($C192,$D192,1),0),"",IF(K195="","",K195+1)))</f>
        <v>#VALUE!</v>
      </c>
      <c r="M195" s="29" t="e">
        <f t="shared" ref="M195" si="738">IF(M194&gt;$G$8,"",IF(L195=EOMONTH(DATE($C192,$D192,1),0),"",IF(L195="","",L195+1)))</f>
        <v>#VALUE!</v>
      </c>
      <c r="N195" s="29" t="e">
        <f t="shared" ref="N195" si="739">IF(N194&gt;$G$8,"",IF(M195=EOMONTH(DATE($C192,$D192,1),0),"",IF(M195="","",M195+1)))</f>
        <v>#VALUE!</v>
      </c>
      <c r="O195" s="29" t="e">
        <f t="shared" ref="O195" si="740">IF(O194&gt;$G$8,"",IF(N195=EOMONTH(DATE($C192,$D192,1),0),"",IF(N195="","",N195+1)))</f>
        <v>#VALUE!</v>
      </c>
      <c r="P195" s="29" t="e">
        <f t="shared" ref="P195" si="741">IF(P194&gt;$G$8,"",IF(O195=EOMONTH(DATE($C192,$D192,1),0),"",IF(O195="","",O195+1)))</f>
        <v>#VALUE!</v>
      </c>
      <c r="Q195" s="29" t="e">
        <f t="shared" ref="Q195" si="742">IF(Q194&gt;$G$8,"",IF(P195=EOMONTH(DATE($C192,$D192,1),0),"",IF(P195="","",P195+1)))</f>
        <v>#VALUE!</v>
      </c>
      <c r="R195" s="29" t="e">
        <f t="shared" ref="R195" si="743">IF(R194&gt;$G$8,"",IF(Q195=EOMONTH(DATE($C192,$D192,1),0),"",IF(Q195="","",Q195+1)))</f>
        <v>#VALUE!</v>
      </c>
      <c r="S195" s="29" t="e">
        <f t="shared" ref="S195" si="744">IF(S194&gt;$G$8,"",IF(R195=EOMONTH(DATE($C192,$D192,1),0),"",IF(R195="","",R195+1)))</f>
        <v>#VALUE!</v>
      </c>
      <c r="T195" s="29" t="e">
        <f t="shared" ref="T195" si="745">IF(T194&gt;$G$8,"",IF(S195=EOMONTH(DATE($C192,$D192,1),0),"",IF(S195="","",S195+1)))</f>
        <v>#VALUE!</v>
      </c>
      <c r="U195" s="29" t="e">
        <f t="shared" ref="U195" si="746">IF(U194&gt;$G$8,"",IF(T195=EOMONTH(DATE($C192,$D192,1),0),"",IF(T195="","",T195+1)))</f>
        <v>#VALUE!</v>
      </c>
      <c r="V195" s="29" t="e">
        <f t="shared" ref="V195" si="747">IF(V194&gt;$G$8,"",IF(U195=EOMONTH(DATE($C192,$D192,1),0),"",IF(U195="","",U195+1)))</f>
        <v>#VALUE!</v>
      </c>
      <c r="W195" s="29" t="e">
        <f t="shared" ref="W195" si="748">IF(W194&gt;$G$8,"",IF(V195=EOMONTH(DATE($C192,$D192,1),0),"",IF(V195="","",V195+1)))</f>
        <v>#VALUE!</v>
      </c>
      <c r="X195" s="29" t="e">
        <f t="shared" ref="X195" si="749">IF(X194&gt;$G$8,"",IF(W195=EOMONTH(DATE($C192,$D192,1),0),"",IF(W195="","",W195+1)))</f>
        <v>#VALUE!</v>
      </c>
      <c r="Y195" s="29" t="e">
        <f t="shared" ref="Y195" si="750">IF(Y194&gt;$G$8,"",IF(X195=EOMONTH(DATE($C192,$D192,1),0),"",IF(X195="","",X195+1)))</f>
        <v>#VALUE!</v>
      </c>
      <c r="Z195" s="29" t="e">
        <f t="shared" ref="Z195" si="751">IF(Z194&gt;$G$8,"",IF(Y195=EOMONTH(DATE($C192,$D192,1),0),"",IF(Y195="","",Y195+1)))</f>
        <v>#VALUE!</v>
      </c>
      <c r="AA195" s="29" t="e">
        <f t="shared" ref="AA195" si="752">IF(AA194&gt;$G$8,"",IF(Z195=EOMONTH(DATE($C192,$D192,1),0),"",IF(Z195="","",Z195+1)))</f>
        <v>#VALUE!</v>
      </c>
      <c r="AB195" s="29" t="e">
        <f t="shared" ref="AB195" si="753">IF(AB194&gt;$G$8,"",IF(AA195=EOMONTH(DATE($C192,$D192,1),0),"",IF(AA195="","",AA195+1)))</f>
        <v>#VALUE!</v>
      </c>
      <c r="AC195" s="29" t="e">
        <f t="shared" ref="AC195" si="754">IF(AC194&gt;$G$8,"",IF(AB195=EOMONTH(DATE($C192,$D192,1),0),"",IF(AB195="","",AB195+1)))</f>
        <v>#VALUE!</v>
      </c>
      <c r="AD195" s="29" t="e">
        <f t="shared" ref="AD195" si="755">IF(AD194&gt;$G$8,"",IF(AC195=EOMONTH(DATE($C192,$D192,1),0),"",IF(AC195="","",AC195+1)))</f>
        <v>#VALUE!</v>
      </c>
      <c r="AE195" s="29" t="e">
        <f t="shared" ref="AE195" si="756">IF(AE194&gt;$G$8,"",IF(AD195=EOMONTH(DATE($C192,$D192,1),0),"",IF(AD195="","",AD195+1)))</f>
        <v>#VALUE!</v>
      </c>
      <c r="AF195" s="29" t="e">
        <f t="shared" ref="AF195" si="757">IF(AF194&gt;$G$8,"",IF(AE195=EOMONTH(DATE($C192,$D192,1),0),"",IF(AE195="","",AE195+1)))</f>
        <v>#VALUE!</v>
      </c>
      <c r="AG195" s="29" t="e">
        <f t="shared" ref="AG195" si="758">IF(AG194&gt;$G$8,"",IF(AF195=EOMONTH(DATE($C192,$D192,1),0),"",IF(AF195="","",AF195+1)))</f>
        <v>#VALUE!</v>
      </c>
      <c r="AH195" s="30" t="s">
        <v>21</v>
      </c>
      <c r="AI195" s="31">
        <f>+COUNTIFS(C196:AG196,"土",C200:AG200,"")+COUNTIFS(C196:AG196,"日",C200:AG200,"")</f>
        <v>0</v>
      </c>
    </row>
    <row r="196" spans="2:36" x14ac:dyDescent="0.15">
      <c r="B196" s="32" t="s">
        <v>5</v>
      </c>
      <c r="C196" s="33" t="str">
        <f>IFERROR(TEXT(WEEKDAY(+C195),"aaa"),"")</f>
        <v/>
      </c>
      <c r="D196" s="33" t="str">
        <f t="shared" ref="D196:AG196" si="759">IFERROR(TEXT(WEEKDAY(+D195),"aaa"),"")</f>
        <v/>
      </c>
      <c r="E196" s="33" t="str">
        <f t="shared" si="759"/>
        <v/>
      </c>
      <c r="F196" s="33" t="str">
        <f t="shared" si="759"/>
        <v/>
      </c>
      <c r="G196" s="33" t="str">
        <f t="shared" si="759"/>
        <v/>
      </c>
      <c r="H196" s="33" t="str">
        <f t="shared" si="759"/>
        <v/>
      </c>
      <c r="I196" s="33" t="str">
        <f t="shared" si="759"/>
        <v/>
      </c>
      <c r="J196" s="33" t="str">
        <f t="shared" si="759"/>
        <v/>
      </c>
      <c r="K196" s="33" t="str">
        <f t="shared" si="759"/>
        <v/>
      </c>
      <c r="L196" s="33" t="str">
        <f t="shared" si="759"/>
        <v/>
      </c>
      <c r="M196" s="33" t="str">
        <f t="shared" si="759"/>
        <v/>
      </c>
      <c r="N196" s="33" t="str">
        <f t="shared" si="759"/>
        <v/>
      </c>
      <c r="O196" s="33" t="str">
        <f t="shared" si="759"/>
        <v/>
      </c>
      <c r="P196" s="33" t="str">
        <f t="shared" si="759"/>
        <v/>
      </c>
      <c r="Q196" s="33" t="str">
        <f t="shared" si="759"/>
        <v/>
      </c>
      <c r="R196" s="33" t="str">
        <f t="shared" si="759"/>
        <v/>
      </c>
      <c r="S196" s="33" t="str">
        <f t="shared" si="759"/>
        <v/>
      </c>
      <c r="T196" s="33" t="str">
        <f t="shared" si="759"/>
        <v/>
      </c>
      <c r="U196" s="33" t="str">
        <f t="shared" si="759"/>
        <v/>
      </c>
      <c r="V196" s="33" t="str">
        <f t="shared" si="759"/>
        <v/>
      </c>
      <c r="W196" s="33" t="str">
        <f t="shared" si="759"/>
        <v/>
      </c>
      <c r="X196" s="33" t="str">
        <f t="shared" si="759"/>
        <v/>
      </c>
      <c r="Y196" s="33" t="str">
        <f t="shared" si="759"/>
        <v/>
      </c>
      <c r="Z196" s="33" t="str">
        <f t="shared" si="759"/>
        <v/>
      </c>
      <c r="AA196" s="33" t="str">
        <f t="shared" si="759"/>
        <v/>
      </c>
      <c r="AB196" s="33" t="str">
        <f t="shared" si="759"/>
        <v/>
      </c>
      <c r="AC196" s="33" t="str">
        <f t="shared" si="759"/>
        <v/>
      </c>
      <c r="AD196" s="33" t="str">
        <f t="shared" si="759"/>
        <v/>
      </c>
      <c r="AE196" s="33" t="str">
        <f t="shared" si="759"/>
        <v/>
      </c>
      <c r="AF196" s="33" t="str">
        <f t="shared" si="759"/>
        <v/>
      </c>
      <c r="AG196" s="33" t="str">
        <f t="shared" si="759"/>
        <v/>
      </c>
      <c r="AH196" s="30" t="s">
        <v>16</v>
      </c>
      <c r="AI196" s="31">
        <f>+COUNTIF(C200:AG200,"夏休")+COUNTIF(C200:AG200,"冬休")+COUNTIF(C200:AG200,"中止")</f>
        <v>0</v>
      </c>
    </row>
    <row r="197" spans="2:36" ht="13.5" customHeight="1" x14ac:dyDescent="0.15">
      <c r="B197" s="70" t="s">
        <v>8</v>
      </c>
      <c r="C197" s="73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7"/>
      <c r="AE197" s="67"/>
      <c r="AF197" s="64"/>
      <c r="AG197" s="76"/>
      <c r="AH197" s="34" t="s">
        <v>2</v>
      </c>
      <c r="AI197" s="35">
        <f>COUNT(C195:AG195)-AI196</f>
        <v>0</v>
      </c>
    </row>
    <row r="198" spans="2:36" ht="13.5" customHeight="1" x14ac:dyDescent="0.15">
      <c r="B198" s="71"/>
      <c r="C198" s="74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8"/>
      <c r="AE198" s="68"/>
      <c r="AF198" s="65"/>
      <c r="AG198" s="77"/>
      <c r="AH198" s="34" t="s">
        <v>6</v>
      </c>
      <c r="AI198" s="36">
        <f>+COUNTIF(C201:AG201,"休")</f>
        <v>0</v>
      </c>
      <c r="AJ198" s="37" t="e">
        <f>IF(AI199&gt;0.285,"",IF(AI198&lt;AI195,"←計画日数が足りません",""))</f>
        <v>#DIV/0!</v>
      </c>
    </row>
    <row r="199" spans="2:36" ht="13.5" customHeight="1" x14ac:dyDescent="0.15">
      <c r="B199" s="72"/>
      <c r="C199" s="75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9"/>
      <c r="AE199" s="69"/>
      <c r="AF199" s="66"/>
      <c r="AG199" s="78"/>
      <c r="AH199" s="34" t="s">
        <v>9</v>
      </c>
      <c r="AI199" s="49" t="e">
        <f>+AI198/AI197</f>
        <v>#DIV/0!</v>
      </c>
    </row>
    <row r="200" spans="2:36" x14ac:dyDescent="0.15">
      <c r="B200" s="39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34" t="s">
        <v>10</v>
      </c>
      <c r="AI200" s="36">
        <f>+COUNTIF(C202:AG202,"*休")</f>
        <v>0</v>
      </c>
    </row>
    <row r="201" spans="2:36" x14ac:dyDescent="0.15">
      <c r="B201" s="32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54"/>
      <c r="AH201" s="40" t="s">
        <v>4</v>
      </c>
      <c r="AI201" s="50" t="e">
        <f>+AI200/AI197</f>
        <v>#DIV/0!</v>
      </c>
    </row>
    <row r="202" spans="2:36" x14ac:dyDescent="0.15">
      <c r="B202" s="42" t="s">
        <v>7</v>
      </c>
      <c r="C202" s="55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7"/>
      <c r="AH202" s="43" t="s">
        <v>18</v>
      </c>
      <c r="AI202" s="44" t="e">
        <f>_xlfn.IFS(AI201&gt;=0.285,"OK",AI195&lt;=AI200,"OK",AI195&gt;AI200,"NG")</f>
        <v>#DIV/0!</v>
      </c>
      <c r="AJ202" s="37" t="e">
        <f>IF(AI202="NG","←月単位未達成","←月単位達成")</f>
        <v>#DIV/0!</v>
      </c>
    </row>
    <row r="203" spans="2:36" hidden="1" x14ac:dyDescent="0.15">
      <c r="C203" s="53" t="str">
        <f>IF($C200="","通常",C200)</f>
        <v>通常</v>
      </c>
      <c r="D203" s="53" t="str">
        <f t="shared" ref="D203:AG203" si="760">IF(D200="","通常",D200)</f>
        <v>通常</v>
      </c>
      <c r="E203" s="53" t="str">
        <f t="shared" si="760"/>
        <v>通常</v>
      </c>
      <c r="F203" s="53" t="str">
        <f t="shared" si="760"/>
        <v>通常</v>
      </c>
      <c r="G203" s="53" t="str">
        <f t="shared" si="760"/>
        <v>通常</v>
      </c>
      <c r="H203" s="53" t="str">
        <f t="shared" si="760"/>
        <v>通常</v>
      </c>
      <c r="I203" s="53" t="str">
        <f t="shared" si="760"/>
        <v>通常</v>
      </c>
      <c r="J203" s="53" t="str">
        <f t="shared" si="760"/>
        <v>通常</v>
      </c>
      <c r="K203" s="53" t="str">
        <f t="shared" si="760"/>
        <v>通常</v>
      </c>
      <c r="L203" s="53" t="str">
        <f t="shared" si="760"/>
        <v>通常</v>
      </c>
      <c r="M203" s="53" t="str">
        <f t="shared" si="760"/>
        <v>通常</v>
      </c>
      <c r="N203" s="53" t="str">
        <f t="shared" si="760"/>
        <v>通常</v>
      </c>
      <c r="O203" s="53" t="str">
        <f t="shared" si="760"/>
        <v>通常</v>
      </c>
      <c r="P203" s="53" t="str">
        <f t="shared" si="760"/>
        <v>通常</v>
      </c>
      <c r="Q203" s="53" t="str">
        <f t="shared" si="760"/>
        <v>通常</v>
      </c>
      <c r="R203" s="53" t="str">
        <f t="shared" si="760"/>
        <v>通常</v>
      </c>
      <c r="S203" s="53" t="str">
        <f t="shared" si="760"/>
        <v>通常</v>
      </c>
      <c r="T203" s="53" t="str">
        <f t="shared" si="760"/>
        <v>通常</v>
      </c>
      <c r="U203" s="53" t="str">
        <f t="shared" si="760"/>
        <v>通常</v>
      </c>
      <c r="V203" s="53" t="str">
        <f t="shared" si="760"/>
        <v>通常</v>
      </c>
      <c r="W203" s="53" t="str">
        <f t="shared" si="760"/>
        <v>通常</v>
      </c>
      <c r="X203" s="53" t="str">
        <f t="shared" si="760"/>
        <v>通常</v>
      </c>
      <c r="Y203" s="53" t="str">
        <f t="shared" si="760"/>
        <v>通常</v>
      </c>
      <c r="Z203" s="53" t="str">
        <f t="shared" si="760"/>
        <v>通常</v>
      </c>
      <c r="AA203" s="53" t="str">
        <f t="shared" si="760"/>
        <v>通常</v>
      </c>
      <c r="AB203" s="53" t="str">
        <f t="shared" si="760"/>
        <v>通常</v>
      </c>
      <c r="AC203" s="53" t="str">
        <f t="shared" si="760"/>
        <v>通常</v>
      </c>
      <c r="AD203" s="53" t="str">
        <f t="shared" si="760"/>
        <v>通常</v>
      </c>
      <c r="AE203" s="53" t="str">
        <f t="shared" si="760"/>
        <v>通常</v>
      </c>
      <c r="AF203" s="53" t="str">
        <f t="shared" si="760"/>
        <v>通常</v>
      </c>
      <c r="AG203" s="53" t="str">
        <f t="shared" si="760"/>
        <v>通常</v>
      </c>
      <c r="AI203" s="52"/>
      <c r="AJ203" s="37"/>
    </row>
    <row r="204" spans="2:36" hidden="1" x14ac:dyDescent="0.15">
      <c r="C204" s="53" t="str">
        <f>IF(C200="","通常実績",C200)</f>
        <v>通常実績</v>
      </c>
      <c r="D204" s="53" t="str">
        <f t="shared" ref="D204:AG204" si="761">IF(D200="","通常実績",D200)</f>
        <v>通常実績</v>
      </c>
      <c r="E204" s="53" t="str">
        <f t="shared" si="761"/>
        <v>通常実績</v>
      </c>
      <c r="F204" s="53" t="str">
        <f t="shared" si="761"/>
        <v>通常実績</v>
      </c>
      <c r="G204" s="53" t="str">
        <f t="shared" si="761"/>
        <v>通常実績</v>
      </c>
      <c r="H204" s="53" t="str">
        <f t="shared" si="761"/>
        <v>通常実績</v>
      </c>
      <c r="I204" s="53" t="str">
        <f t="shared" si="761"/>
        <v>通常実績</v>
      </c>
      <c r="J204" s="53" t="str">
        <f t="shared" si="761"/>
        <v>通常実績</v>
      </c>
      <c r="K204" s="53" t="str">
        <f t="shared" si="761"/>
        <v>通常実績</v>
      </c>
      <c r="L204" s="53" t="str">
        <f t="shared" si="761"/>
        <v>通常実績</v>
      </c>
      <c r="M204" s="53" t="str">
        <f t="shared" si="761"/>
        <v>通常実績</v>
      </c>
      <c r="N204" s="53" t="str">
        <f t="shared" si="761"/>
        <v>通常実績</v>
      </c>
      <c r="O204" s="53" t="str">
        <f t="shared" si="761"/>
        <v>通常実績</v>
      </c>
      <c r="P204" s="53" t="str">
        <f t="shared" si="761"/>
        <v>通常実績</v>
      </c>
      <c r="Q204" s="53" t="str">
        <f t="shared" si="761"/>
        <v>通常実績</v>
      </c>
      <c r="R204" s="53" t="str">
        <f t="shared" si="761"/>
        <v>通常実績</v>
      </c>
      <c r="S204" s="53" t="str">
        <f t="shared" si="761"/>
        <v>通常実績</v>
      </c>
      <c r="T204" s="53" t="str">
        <f t="shared" si="761"/>
        <v>通常実績</v>
      </c>
      <c r="U204" s="53" t="str">
        <f t="shared" si="761"/>
        <v>通常実績</v>
      </c>
      <c r="V204" s="53" t="str">
        <f t="shared" si="761"/>
        <v>通常実績</v>
      </c>
      <c r="W204" s="53" t="str">
        <f t="shared" si="761"/>
        <v>通常実績</v>
      </c>
      <c r="X204" s="53" t="str">
        <f t="shared" si="761"/>
        <v>通常実績</v>
      </c>
      <c r="Y204" s="53" t="str">
        <f t="shared" si="761"/>
        <v>通常実績</v>
      </c>
      <c r="Z204" s="53" t="str">
        <f t="shared" si="761"/>
        <v>通常実績</v>
      </c>
      <c r="AA204" s="53" t="str">
        <f t="shared" si="761"/>
        <v>通常実績</v>
      </c>
      <c r="AB204" s="53" t="str">
        <f t="shared" si="761"/>
        <v>通常実績</v>
      </c>
      <c r="AC204" s="53" t="str">
        <f t="shared" si="761"/>
        <v>通常実績</v>
      </c>
      <c r="AD204" s="53" t="str">
        <f t="shared" si="761"/>
        <v>通常実績</v>
      </c>
      <c r="AE204" s="53" t="str">
        <f t="shared" si="761"/>
        <v>通常実績</v>
      </c>
      <c r="AF204" s="53" t="str">
        <f t="shared" si="761"/>
        <v>通常実績</v>
      </c>
      <c r="AG204" s="53" t="str">
        <f t="shared" si="761"/>
        <v>通常実績</v>
      </c>
      <c r="AI204" s="52"/>
      <c r="AJ204" s="37"/>
    </row>
    <row r="206" spans="2:36" hidden="1" x14ac:dyDescent="0.15">
      <c r="C206" s="7" t="e">
        <f>YEAR(C209)</f>
        <v>#VALUE!</v>
      </c>
      <c r="D206" s="7" t="e">
        <f>MONTH(C209)</f>
        <v>#VALUE!</v>
      </c>
    </row>
    <row r="207" spans="2:36" x14ac:dyDescent="0.15">
      <c r="B207" s="11" t="s">
        <v>19</v>
      </c>
      <c r="C207" s="79" t="e">
        <f>C209</f>
        <v>#VALUE!</v>
      </c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1"/>
    </row>
    <row r="208" spans="2:36" hidden="1" x14ac:dyDescent="0.15">
      <c r="B208" s="45"/>
      <c r="C208" s="29" t="e">
        <f>DATE($C206,$D206,1)</f>
        <v>#VALUE!</v>
      </c>
      <c r="D208" s="29" t="e">
        <f>C208+1</f>
        <v>#VALUE!</v>
      </c>
      <c r="E208" s="29" t="e">
        <f t="shared" ref="E208" si="762">D208+1</f>
        <v>#VALUE!</v>
      </c>
      <c r="F208" s="29" t="e">
        <f t="shared" ref="F208" si="763">E208+1</f>
        <v>#VALUE!</v>
      </c>
      <c r="G208" s="29" t="e">
        <f t="shared" ref="G208" si="764">F208+1</f>
        <v>#VALUE!</v>
      </c>
      <c r="H208" s="29" t="e">
        <f t="shared" ref="H208" si="765">G208+1</f>
        <v>#VALUE!</v>
      </c>
      <c r="I208" s="29" t="e">
        <f t="shared" ref="I208" si="766">H208+1</f>
        <v>#VALUE!</v>
      </c>
      <c r="J208" s="29" t="e">
        <f t="shared" ref="J208" si="767">I208+1</f>
        <v>#VALUE!</v>
      </c>
      <c r="K208" s="29" t="e">
        <f t="shared" ref="K208" si="768">J208+1</f>
        <v>#VALUE!</v>
      </c>
      <c r="L208" s="29" t="e">
        <f t="shared" ref="L208" si="769">K208+1</f>
        <v>#VALUE!</v>
      </c>
      <c r="M208" s="29" t="e">
        <f t="shared" ref="M208" si="770">L208+1</f>
        <v>#VALUE!</v>
      </c>
      <c r="N208" s="29" t="e">
        <f t="shared" ref="N208" si="771">M208+1</f>
        <v>#VALUE!</v>
      </c>
      <c r="O208" s="29" t="e">
        <f t="shared" ref="O208" si="772">N208+1</f>
        <v>#VALUE!</v>
      </c>
      <c r="P208" s="29" t="e">
        <f t="shared" ref="P208" si="773">O208+1</f>
        <v>#VALUE!</v>
      </c>
      <c r="Q208" s="29" t="e">
        <f t="shared" ref="Q208" si="774">P208+1</f>
        <v>#VALUE!</v>
      </c>
      <c r="R208" s="29" t="e">
        <f t="shared" ref="R208" si="775">Q208+1</f>
        <v>#VALUE!</v>
      </c>
      <c r="S208" s="29" t="e">
        <f t="shared" ref="S208" si="776">R208+1</f>
        <v>#VALUE!</v>
      </c>
      <c r="T208" s="29" t="e">
        <f t="shared" ref="T208" si="777">S208+1</f>
        <v>#VALUE!</v>
      </c>
      <c r="U208" s="29" t="e">
        <f t="shared" ref="U208" si="778">T208+1</f>
        <v>#VALUE!</v>
      </c>
      <c r="V208" s="29" t="e">
        <f t="shared" ref="V208" si="779">U208+1</f>
        <v>#VALUE!</v>
      </c>
      <c r="W208" s="29" t="e">
        <f t="shared" ref="W208" si="780">V208+1</f>
        <v>#VALUE!</v>
      </c>
      <c r="X208" s="29" t="e">
        <f t="shared" ref="X208" si="781">W208+1</f>
        <v>#VALUE!</v>
      </c>
      <c r="Y208" s="29" t="e">
        <f t="shared" ref="Y208" si="782">X208+1</f>
        <v>#VALUE!</v>
      </c>
      <c r="Z208" s="29" t="e">
        <f t="shared" ref="Z208" si="783">Y208+1</f>
        <v>#VALUE!</v>
      </c>
      <c r="AA208" s="29" t="e">
        <f t="shared" ref="AA208" si="784">Z208+1</f>
        <v>#VALUE!</v>
      </c>
      <c r="AB208" s="29" t="e">
        <f t="shared" ref="AB208" si="785">AA208+1</f>
        <v>#VALUE!</v>
      </c>
      <c r="AC208" s="29" t="e">
        <f t="shared" ref="AC208" si="786">AB208+1</f>
        <v>#VALUE!</v>
      </c>
      <c r="AD208" s="29" t="e">
        <f t="shared" ref="AD208" si="787">AC208+1</f>
        <v>#VALUE!</v>
      </c>
      <c r="AE208" s="29" t="e">
        <f t="shared" ref="AE208" si="788">AD208+1</f>
        <v>#VALUE!</v>
      </c>
      <c r="AF208" s="29" t="e">
        <f t="shared" ref="AF208" si="789">AE208+1</f>
        <v>#VALUE!</v>
      </c>
      <c r="AG208" s="29" t="e">
        <f t="shared" ref="AG208" si="790">AF208+1</f>
        <v>#VALUE!</v>
      </c>
      <c r="AH208" s="46"/>
      <c r="AI208" s="47"/>
    </row>
    <row r="209" spans="2:36" x14ac:dyDescent="0.15">
      <c r="B209" s="27" t="s">
        <v>20</v>
      </c>
      <c r="C209" s="48" t="e">
        <f>IF(EDATE(C194,1)&gt;$G$8,"",EDATE(C194,1))</f>
        <v>#VALUE!</v>
      </c>
      <c r="D209" s="29" t="e">
        <f>IF(D208&gt;$G$8,"",IF(C209=EOMONTH(DATE($C206,$D206,1),0),"",IF(C209="","",C209+1)))</f>
        <v>#VALUE!</v>
      </c>
      <c r="E209" s="29" t="e">
        <f t="shared" ref="E209" si="791">IF(E208&gt;$G$8,"",IF(D209=EOMONTH(DATE($C206,$D206,1),0),"",IF(D209="","",D209+1)))</f>
        <v>#VALUE!</v>
      </c>
      <c r="F209" s="29" t="e">
        <f t="shared" ref="F209" si="792">IF(F208&gt;$G$8,"",IF(E209=EOMONTH(DATE($C206,$D206,1),0),"",IF(E209="","",E209+1)))</f>
        <v>#VALUE!</v>
      </c>
      <c r="G209" s="29" t="e">
        <f t="shared" ref="G209" si="793">IF(G208&gt;$G$8,"",IF(F209=EOMONTH(DATE($C206,$D206,1),0),"",IF(F209="","",F209+1)))</f>
        <v>#VALUE!</v>
      </c>
      <c r="H209" s="29" t="e">
        <f t="shared" ref="H209" si="794">IF(H208&gt;$G$8,"",IF(G209=EOMONTH(DATE($C206,$D206,1),0),"",IF(G209="","",G209+1)))</f>
        <v>#VALUE!</v>
      </c>
      <c r="I209" s="29" t="e">
        <f t="shared" ref="I209" si="795">IF(I208&gt;$G$8,"",IF(H209=EOMONTH(DATE($C206,$D206,1),0),"",IF(H209="","",H209+1)))</f>
        <v>#VALUE!</v>
      </c>
      <c r="J209" s="29" t="e">
        <f t="shared" ref="J209" si="796">IF(J208&gt;$G$8,"",IF(I209=EOMONTH(DATE($C206,$D206,1),0),"",IF(I209="","",I209+1)))</f>
        <v>#VALUE!</v>
      </c>
      <c r="K209" s="29" t="e">
        <f t="shared" ref="K209" si="797">IF(K208&gt;$G$8,"",IF(J209=EOMONTH(DATE($C206,$D206,1),0),"",IF(J209="","",J209+1)))</f>
        <v>#VALUE!</v>
      </c>
      <c r="L209" s="29" t="e">
        <f t="shared" ref="L209" si="798">IF(L208&gt;$G$8,"",IF(K209=EOMONTH(DATE($C206,$D206,1),0),"",IF(K209="","",K209+1)))</f>
        <v>#VALUE!</v>
      </c>
      <c r="M209" s="29" t="e">
        <f t="shared" ref="M209" si="799">IF(M208&gt;$G$8,"",IF(L209=EOMONTH(DATE($C206,$D206,1),0),"",IF(L209="","",L209+1)))</f>
        <v>#VALUE!</v>
      </c>
      <c r="N209" s="29" t="e">
        <f t="shared" ref="N209" si="800">IF(N208&gt;$G$8,"",IF(M209=EOMONTH(DATE($C206,$D206,1),0),"",IF(M209="","",M209+1)))</f>
        <v>#VALUE!</v>
      </c>
      <c r="O209" s="29" t="e">
        <f t="shared" ref="O209" si="801">IF(O208&gt;$G$8,"",IF(N209=EOMONTH(DATE($C206,$D206,1),0),"",IF(N209="","",N209+1)))</f>
        <v>#VALUE!</v>
      </c>
      <c r="P209" s="29" t="e">
        <f t="shared" ref="P209" si="802">IF(P208&gt;$G$8,"",IF(O209=EOMONTH(DATE($C206,$D206,1),0),"",IF(O209="","",O209+1)))</f>
        <v>#VALUE!</v>
      </c>
      <c r="Q209" s="29" t="e">
        <f t="shared" ref="Q209" si="803">IF(Q208&gt;$G$8,"",IF(P209=EOMONTH(DATE($C206,$D206,1),0),"",IF(P209="","",P209+1)))</f>
        <v>#VALUE!</v>
      </c>
      <c r="R209" s="29" t="e">
        <f t="shared" ref="R209" si="804">IF(R208&gt;$G$8,"",IF(Q209=EOMONTH(DATE($C206,$D206,1),0),"",IF(Q209="","",Q209+1)))</f>
        <v>#VALUE!</v>
      </c>
      <c r="S209" s="29" t="e">
        <f t="shared" ref="S209" si="805">IF(S208&gt;$G$8,"",IF(R209=EOMONTH(DATE($C206,$D206,1),0),"",IF(R209="","",R209+1)))</f>
        <v>#VALUE!</v>
      </c>
      <c r="T209" s="29" t="e">
        <f t="shared" ref="T209" si="806">IF(T208&gt;$G$8,"",IF(S209=EOMONTH(DATE($C206,$D206,1),0),"",IF(S209="","",S209+1)))</f>
        <v>#VALUE!</v>
      </c>
      <c r="U209" s="29" t="e">
        <f t="shared" ref="U209" si="807">IF(U208&gt;$G$8,"",IF(T209=EOMONTH(DATE($C206,$D206,1),0),"",IF(T209="","",T209+1)))</f>
        <v>#VALUE!</v>
      </c>
      <c r="V209" s="29" t="e">
        <f t="shared" ref="V209" si="808">IF(V208&gt;$G$8,"",IF(U209=EOMONTH(DATE($C206,$D206,1),0),"",IF(U209="","",U209+1)))</f>
        <v>#VALUE!</v>
      </c>
      <c r="W209" s="29" t="e">
        <f t="shared" ref="W209" si="809">IF(W208&gt;$G$8,"",IF(V209=EOMONTH(DATE($C206,$D206,1),0),"",IF(V209="","",V209+1)))</f>
        <v>#VALUE!</v>
      </c>
      <c r="X209" s="29" t="e">
        <f t="shared" ref="X209" si="810">IF(X208&gt;$G$8,"",IF(W209=EOMONTH(DATE($C206,$D206,1),0),"",IF(W209="","",W209+1)))</f>
        <v>#VALUE!</v>
      </c>
      <c r="Y209" s="29" t="e">
        <f t="shared" ref="Y209" si="811">IF(Y208&gt;$G$8,"",IF(X209=EOMONTH(DATE($C206,$D206,1),0),"",IF(X209="","",X209+1)))</f>
        <v>#VALUE!</v>
      </c>
      <c r="Z209" s="29" t="e">
        <f t="shared" ref="Z209" si="812">IF(Z208&gt;$G$8,"",IF(Y209=EOMONTH(DATE($C206,$D206,1),0),"",IF(Y209="","",Y209+1)))</f>
        <v>#VALUE!</v>
      </c>
      <c r="AA209" s="29" t="e">
        <f t="shared" ref="AA209" si="813">IF(AA208&gt;$G$8,"",IF(Z209=EOMONTH(DATE($C206,$D206,1),0),"",IF(Z209="","",Z209+1)))</f>
        <v>#VALUE!</v>
      </c>
      <c r="AB209" s="29" t="e">
        <f t="shared" ref="AB209" si="814">IF(AB208&gt;$G$8,"",IF(AA209=EOMONTH(DATE($C206,$D206,1),0),"",IF(AA209="","",AA209+1)))</f>
        <v>#VALUE!</v>
      </c>
      <c r="AC209" s="29" t="e">
        <f t="shared" ref="AC209" si="815">IF(AC208&gt;$G$8,"",IF(AB209=EOMONTH(DATE($C206,$D206,1),0),"",IF(AB209="","",AB209+1)))</f>
        <v>#VALUE!</v>
      </c>
      <c r="AD209" s="29" t="e">
        <f t="shared" ref="AD209" si="816">IF(AD208&gt;$G$8,"",IF(AC209=EOMONTH(DATE($C206,$D206,1),0),"",IF(AC209="","",AC209+1)))</f>
        <v>#VALUE!</v>
      </c>
      <c r="AE209" s="29" t="e">
        <f t="shared" ref="AE209" si="817">IF(AE208&gt;$G$8,"",IF(AD209=EOMONTH(DATE($C206,$D206,1),0),"",IF(AD209="","",AD209+1)))</f>
        <v>#VALUE!</v>
      </c>
      <c r="AF209" s="29" t="e">
        <f t="shared" ref="AF209" si="818">IF(AF208&gt;$G$8,"",IF(AE209=EOMONTH(DATE($C206,$D206,1),0),"",IF(AE209="","",AE209+1)))</f>
        <v>#VALUE!</v>
      </c>
      <c r="AG209" s="29" t="e">
        <f t="shared" ref="AG209" si="819">IF(AG208&gt;$G$8,"",IF(AF209=EOMONTH(DATE($C206,$D206,1),0),"",IF(AF209="","",AF209+1)))</f>
        <v>#VALUE!</v>
      </c>
      <c r="AH209" s="30" t="s">
        <v>21</v>
      </c>
      <c r="AI209" s="31">
        <f>+COUNTIFS(C210:AG210,"土",C214:AG214,"")+COUNTIFS(C210:AG210,"日",C214:AG214,"")</f>
        <v>0</v>
      </c>
    </row>
    <row r="210" spans="2:36" x14ac:dyDescent="0.15">
      <c r="B210" s="32" t="s">
        <v>5</v>
      </c>
      <c r="C210" s="33" t="str">
        <f>IFERROR(TEXT(WEEKDAY(+C209),"aaa"),"")</f>
        <v/>
      </c>
      <c r="D210" s="33" t="str">
        <f t="shared" ref="D210:AG210" si="820">IFERROR(TEXT(WEEKDAY(+D209),"aaa"),"")</f>
        <v/>
      </c>
      <c r="E210" s="33" t="str">
        <f t="shared" si="820"/>
        <v/>
      </c>
      <c r="F210" s="33" t="str">
        <f t="shared" si="820"/>
        <v/>
      </c>
      <c r="G210" s="33" t="str">
        <f t="shared" si="820"/>
        <v/>
      </c>
      <c r="H210" s="33" t="str">
        <f t="shared" si="820"/>
        <v/>
      </c>
      <c r="I210" s="33" t="str">
        <f t="shared" si="820"/>
        <v/>
      </c>
      <c r="J210" s="33" t="str">
        <f t="shared" si="820"/>
        <v/>
      </c>
      <c r="K210" s="33" t="str">
        <f t="shared" si="820"/>
        <v/>
      </c>
      <c r="L210" s="33" t="str">
        <f t="shared" si="820"/>
        <v/>
      </c>
      <c r="M210" s="33" t="str">
        <f t="shared" si="820"/>
        <v/>
      </c>
      <c r="N210" s="33" t="str">
        <f t="shared" si="820"/>
        <v/>
      </c>
      <c r="O210" s="33" t="str">
        <f t="shared" si="820"/>
        <v/>
      </c>
      <c r="P210" s="33" t="str">
        <f t="shared" si="820"/>
        <v/>
      </c>
      <c r="Q210" s="33" t="str">
        <f t="shared" si="820"/>
        <v/>
      </c>
      <c r="R210" s="33" t="str">
        <f t="shared" si="820"/>
        <v/>
      </c>
      <c r="S210" s="33" t="str">
        <f t="shared" si="820"/>
        <v/>
      </c>
      <c r="T210" s="33" t="str">
        <f t="shared" si="820"/>
        <v/>
      </c>
      <c r="U210" s="33" t="str">
        <f t="shared" si="820"/>
        <v/>
      </c>
      <c r="V210" s="33" t="str">
        <f t="shared" si="820"/>
        <v/>
      </c>
      <c r="W210" s="33" t="str">
        <f t="shared" si="820"/>
        <v/>
      </c>
      <c r="X210" s="33" t="str">
        <f t="shared" si="820"/>
        <v/>
      </c>
      <c r="Y210" s="33" t="str">
        <f t="shared" si="820"/>
        <v/>
      </c>
      <c r="Z210" s="33" t="str">
        <f t="shared" si="820"/>
        <v/>
      </c>
      <c r="AA210" s="33" t="str">
        <f t="shared" si="820"/>
        <v/>
      </c>
      <c r="AB210" s="33" t="str">
        <f t="shared" si="820"/>
        <v/>
      </c>
      <c r="AC210" s="33" t="str">
        <f t="shared" si="820"/>
        <v/>
      </c>
      <c r="AD210" s="33" t="str">
        <f t="shared" si="820"/>
        <v/>
      </c>
      <c r="AE210" s="33" t="str">
        <f t="shared" si="820"/>
        <v/>
      </c>
      <c r="AF210" s="33" t="str">
        <f t="shared" si="820"/>
        <v/>
      </c>
      <c r="AG210" s="33" t="str">
        <f t="shared" si="820"/>
        <v/>
      </c>
      <c r="AH210" s="30" t="s">
        <v>16</v>
      </c>
      <c r="AI210" s="31">
        <f>+COUNTIF(C214:AG214,"夏休")+COUNTIF(C214:AG214,"冬休")+COUNTIF(C214:AG214,"中止")</f>
        <v>0</v>
      </c>
    </row>
    <row r="211" spans="2:36" ht="13.5" customHeight="1" x14ac:dyDescent="0.15">
      <c r="B211" s="70" t="s">
        <v>8</v>
      </c>
      <c r="C211" s="73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7"/>
      <c r="AE211" s="67"/>
      <c r="AF211" s="64"/>
      <c r="AG211" s="76"/>
      <c r="AH211" s="34" t="s">
        <v>2</v>
      </c>
      <c r="AI211" s="35">
        <f>COUNT(C209:AG209)-AI210</f>
        <v>0</v>
      </c>
    </row>
    <row r="212" spans="2:36" ht="13.5" customHeight="1" x14ac:dyDescent="0.15">
      <c r="B212" s="71"/>
      <c r="C212" s="74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8"/>
      <c r="AE212" s="68"/>
      <c r="AF212" s="65"/>
      <c r="AG212" s="77"/>
      <c r="AH212" s="34" t="s">
        <v>6</v>
      </c>
      <c r="AI212" s="36">
        <f>+COUNTIF(C215:AG215,"休")</f>
        <v>0</v>
      </c>
      <c r="AJ212" s="37" t="e">
        <f>IF(AI213&gt;0.285,"",IF(AI212&lt;AI209,"←計画日数が足りません",""))</f>
        <v>#DIV/0!</v>
      </c>
    </row>
    <row r="213" spans="2:36" ht="13.5" customHeight="1" x14ac:dyDescent="0.15">
      <c r="B213" s="72"/>
      <c r="C213" s="75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9"/>
      <c r="AE213" s="69"/>
      <c r="AF213" s="66"/>
      <c r="AG213" s="78"/>
      <c r="AH213" s="34" t="s">
        <v>9</v>
      </c>
      <c r="AI213" s="49" t="e">
        <f>+AI212/AI211</f>
        <v>#DIV/0!</v>
      </c>
    </row>
    <row r="214" spans="2:36" x14ac:dyDescent="0.15">
      <c r="B214" s="39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34" t="s">
        <v>10</v>
      </c>
      <c r="AI214" s="36">
        <f>+COUNTIF(C216:AG216,"*休")</f>
        <v>0</v>
      </c>
    </row>
    <row r="215" spans="2:36" x14ac:dyDescent="0.15">
      <c r="B215" s="32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54"/>
      <c r="AH215" s="40" t="s">
        <v>4</v>
      </c>
      <c r="AI215" s="50" t="e">
        <f>+AI214/AI211</f>
        <v>#DIV/0!</v>
      </c>
    </row>
    <row r="216" spans="2:36" x14ac:dyDescent="0.15">
      <c r="B216" s="42" t="s">
        <v>7</v>
      </c>
      <c r="C216" s="55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7"/>
      <c r="AH216" s="43" t="s">
        <v>18</v>
      </c>
      <c r="AI216" s="44" t="e">
        <f>_xlfn.IFS(AI215&gt;=0.285,"OK",AI209&lt;=AI214,"OK",AI209&gt;AI214,"NG")</f>
        <v>#DIV/0!</v>
      </c>
      <c r="AJ216" s="37" t="e">
        <f>IF(AI216="NG","←月単位未達成","←月単位達成")</f>
        <v>#DIV/0!</v>
      </c>
    </row>
    <row r="217" spans="2:36" hidden="1" x14ac:dyDescent="0.15">
      <c r="C217" s="53" t="str">
        <f>IF($C214="","通常",C214)</f>
        <v>通常</v>
      </c>
      <c r="D217" s="53" t="str">
        <f t="shared" ref="D217:AG217" si="821">IF(D214="","通常",D214)</f>
        <v>通常</v>
      </c>
      <c r="E217" s="53" t="str">
        <f t="shared" si="821"/>
        <v>通常</v>
      </c>
      <c r="F217" s="53" t="str">
        <f t="shared" si="821"/>
        <v>通常</v>
      </c>
      <c r="G217" s="53" t="str">
        <f t="shared" si="821"/>
        <v>通常</v>
      </c>
      <c r="H217" s="53" t="str">
        <f t="shared" si="821"/>
        <v>通常</v>
      </c>
      <c r="I217" s="53" t="str">
        <f t="shared" si="821"/>
        <v>通常</v>
      </c>
      <c r="J217" s="53" t="str">
        <f t="shared" si="821"/>
        <v>通常</v>
      </c>
      <c r="K217" s="53" t="str">
        <f t="shared" si="821"/>
        <v>通常</v>
      </c>
      <c r="L217" s="53" t="str">
        <f t="shared" si="821"/>
        <v>通常</v>
      </c>
      <c r="M217" s="53" t="str">
        <f t="shared" si="821"/>
        <v>通常</v>
      </c>
      <c r="N217" s="53" t="str">
        <f t="shared" si="821"/>
        <v>通常</v>
      </c>
      <c r="O217" s="53" t="str">
        <f t="shared" si="821"/>
        <v>通常</v>
      </c>
      <c r="P217" s="53" t="str">
        <f t="shared" si="821"/>
        <v>通常</v>
      </c>
      <c r="Q217" s="53" t="str">
        <f t="shared" si="821"/>
        <v>通常</v>
      </c>
      <c r="R217" s="53" t="str">
        <f t="shared" si="821"/>
        <v>通常</v>
      </c>
      <c r="S217" s="53" t="str">
        <f t="shared" si="821"/>
        <v>通常</v>
      </c>
      <c r="T217" s="53" t="str">
        <f t="shared" si="821"/>
        <v>通常</v>
      </c>
      <c r="U217" s="53" t="str">
        <f t="shared" si="821"/>
        <v>通常</v>
      </c>
      <c r="V217" s="53" t="str">
        <f t="shared" si="821"/>
        <v>通常</v>
      </c>
      <c r="W217" s="53" t="str">
        <f t="shared" si="821"/>
        <v>通常</v>
      </c>
      <c r="X217" s="53" t="str">
        <f t="shared" si="821"/>
        <v>通常</v>
      </c>
      <c r="Y217" s="53" t="str">
        <f t="shared" si="821"/>
        <v>通常</v>
      </c>
      <c r="Z217" s="53" t="str">
        <f t="shared" si="821"/>
        <v>通常</v>
      </c>
      <c r="AA217" s="53" t="str">
        <f t="shared" si="821"/>
        <v>通常</v>
      </c>
      <c r="AB217" s="53" t="str">
        <f t="shared" si="821"/>
        <v>通常</v>
      </c>
      <c r="AC217" s="53" t="str">
        <f t="shared" si="821"/>
        <v>通常</v>
      </c>
      <c r="AD217" s="53" t="str">
        <f t="shared" si="821"/>
        <v>通常</v>
      </c>
      <c r="AE217" s="53" t="str">
        <f t="shared" si="821"/>
        <v>通常</v>
      </c>
      <c r="AF217" s="53" t="str">
        <f t="shared" si="821"/>
        <v>通常</v>
      </c>
      <c r="AG217" s="53" t="str">
        <f t="shared" si="821"/>
        <v>通常</v>
      </c>
      <c r="AI217" s="52"/>
      <c r="AJ217" s="37"/>
    </row>
    <row r="218" spans="2:36" hidden="1" x14ac:dyDescent="0.15">
      <c r="C218" s="53" t="str">
        <f>IF(C214="","通常実績",C214)</f>
        <v>通常実績</v>
      </c>
      <c r="D218" s="53" t="str">
        <f t="shared" ref="D218:AG218" si="822">IF(D214="","通常実績",D214)</f>
        <v>通常実績</v>
      </c>
      <c r="E218" s="53" t="str">
        <f t="shared" si="822"/>
        <v>通常実績</v>
      </c>
      <c r="F218" s="53" t="str">
        <f t="shared" si="822"/>
        <v>通常実績</v>
      </c>
      <c r="G218" s="53" t="str">
        <f t="shared" si="822"/>
        <v>通常実績</v>
      </c>
      <c r="H218" s="53" t="str">
        <f t="shared" si="822"/>
        <v>通常実績</v>
      </c>
      <c r="I218" s="53" t="str">
        <f t="shared" si="822"/>
        <v>通常実績</v>
      </c>
      <c r="J218" s="53" t="str">
        <f t="shared" si="822"/>
        <v>通常実績</v>
      </c>
      <c r="K218" s="53" t="str">
        <f t="shared" si="822"/>
        <v>通常実績</v>
      </c>
      <c r="L218" s="53" t="str">
        <f t="shared" si="822"/>
        <v>通常実績</v>
      </c>
      <c r="M218" s="53" t="str">
        <f t="shared" si="822"/>
        <v>通常実績</v>
      </c>
      <c r="N218" s="53" t="str">
        <f t="shared" si="822"/>
        <v>通常実績</v>
      </c>
      <c r="O218" s="53" t="str">
        <f t="shared" si="822"/>
        <v>通常実績</v>
      </c>
      <c r="P218" s="53" t="str">
        <f t="shared" si="822"/>
        <v>通常実績</v>
      </c>
      <c r="Q218" s="53" t="str">
        <f t="shared" si="822"/>
        <v>通常実績</v>
      </c>
      <c r="R218" s="53" t="str">
        <f t="shared" si="822"/>
        <v>通常実績</v>
      </c>
      <c r="S218" s="53" t="str">
        <f t="shared" si="822"/>
        <v>通常実績</v>
      </c>
      <c r="T218" s="53" t="str">
        <f t="shared" si="822"/>
        <v>通常実績</v>
      </c>
      <c r="U218" s="53" t="str">
        <f t="shared" si="822"/>
        <v>通常実績</v>
      </c>
      <c r="V218" s="53" t="str">
        <f t="shared" si="822"/>
        <v>通常実績</v>
      </c>
      <c r="W218" s="53" t="str">
        <f t="shared" si="822"/>
        <v>通常実績</v>
      </c>
      <c r="X218" s="53" t="str">
        <f t="shared" si="822"/>
        <v>通常実績</v>
      </c>
      <c r="Y218" s="53" t="str">
        <f t="shared" si="822"/>
        <v>通常実績</v>
      </c>
      <c r="Z218" s="53" t="str">
        <f t="shared" si="822"/>
        <v>通常実績</v>
      </c>
      <c r="AA218" s="53" t="str">
        <f t="shared" si="822"/>
        <v>通常実績</v>
      </c>
      <c r="AB218" s="53" t="str">
        <f t="shared" si="822"/>
        <v>通常実績</v>
      </c>
      <c r="AC218" s="53" t="str">
        <f t="shared" si="822"/>
        <v>通常実績</v>
      </c>
      <c r="AD218" s="53" t="str">
        <f t="shared" si="822"/>
        <v>通常実績</v>
      </c>
      <c r="AE218" s="53" t="str">
        <f t="shared" si="822"/>
        <v>通常実績</v>
      </c>
      <c r="AF218" s="53" t="str">
        <f t="shared" si="822"/>
        <v>通常実績</v>
      </c>
      <c r="AG218" s="53" t="str">
        <f t="shared" si="822"/>
        <v>通常実績</v>
      </c>
      <c r="AI218" s="52"/>
      <c r="AJ218" s="37"/>
    </row>
    <row r="220" spans="2:36" hidden="1" x14ac:dyDescent="0.15">
      <c r="C220" s="7" t="e">
        <f>YEAR(C223)</f>
        <v>#VALUE!</v>
      </c>
      <c r="D220" s="7" t="e">
        <f>MONTH(C223)</f>
        <v>#VALUE!</v>
      </c>
    </row>
    <row r="221" spans="2:36" x14ac:dyDescent="0.15">
      <c r="B221" s="11" t="s">
        <v>19</v>
      </c>
      <c r="C221" s="79" t="e">
        <f>C223</f>
        <v>#VALUE!</v>
      </c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1"/>
    </row>
    <row r="222" spans="2:36" hidden="1" x14ac:dyDescent="0.15">
      <c r="B222" s="45"/>
      <c r="C222" s="29" t="e">
        <f>DATE($C220,$D220,1)</f>
        <v>#VALUE!</v>
      </c>
      <c r="D222" s="29" t="e">
        <f>C222+1</f>
        <v>#VALUE!</v>
      </c>
      <c r="E222" s="29" t="e">
        <f t="shared" ref="E222" si="823">D222+1</f>
        <v>#VALUE!</v>
      </c>
      <c r="F222" s="29" t="e">
        <f t="shared" ref="F222" si="824">E222+1</f>
        <v>#VALUE!</v>
      </c>
      <c r="G222" s="29" t="e">
        <f t="shared" ref="G222" si="825">F222+1</f>
        <v>#VALUE!</v>
      </c>
      <c r="H222" s="29" t="e">
        <f t="shared" ref="H222" si="826">G222+1</f>
        <v>#VALUE!</v>
      </c>
      <c r="I222" s="29" t="e">
        <f t="shared" ref="I222" si="827">H222+1</f>
        <v>#VALUE!</v>
      </c>
      <c r="J222" s="29" t="e">
        <f t="shared" ref="J222" si="828">I222+1</f>
        <v>#VALUE!</v>
      </c>
      <c r="K222" s="29" t="e">
        <f t="shared" ref="K222" si="829">J222+1</f>
        <v>#VALUE!</v>
      </c>
      <c r="L222" s="29" t="e">
        <f t="shared" ref="L222" si="830">K222+1</f>
        <v>#VALUE!</v>
      </c>
      <c r="M222" s="29" t="e">
        <f t="shared" ref="M222" si="831">L222+1</f>
        <v>#VALUE!</v>
      </c>
      <c r="N222" s="29" t="e">
        <f t="shared" ref="N222" si="832">M222+1</f>
        <v>#VALUE!</v>
      </c>
      <c r="O222" s="29" t="e">
        <f t="shared" ref="O222" si="833">N222+1</f>
        <v>#VALUE!</v>
      </c>
      <c r="P222" s="29" t="e">
        <f t="shared" ref="P222" si="834">O222+1</f>
        <v>#VALUE!</v>
      </c>
      <c r="Q222" s="29" t="e">
        <f t="shared" ref="Q222" si="835">P222+1</f>
        <v>#VALUE!</v>
      </c>
      <c r="R222" s="29" t="e">
        <f t="shared" ref="R222" si="836">Q222+1</f>
        <v>#VALUE!</v>
      </c>
      <c r="S222" s="29" t="e">
        <f t="shared" ref="S222" si="837">R222+1</f>
        <v>#VALUE!</v>
      </c>
      <c r="T222" s="29" t="e">
        <f t="shared" ref="T222" si="838">S222+1</f>
        <v>#VALUE!</v>
      </c>
      <c r="U222" s="29" t="e">
        <f t="shared" ref="U222" si="839">T222+1</f>
        <v>#VALUE!</v>
      </c>
      <c r="V222" s="29" t="e">
        <f t="shared" ref="V222" si="840">U222+1</f>
        <v>#VALUE!</v>
      </c>
      <c r="W222" s="29" t="e">
        <f t="shared" ref="W222" si="841">V222+1</f>
        <v>#VALUE!</v>
      </c>
      <c r="X222" s="29" t="e">
        <f t="shared" ref="X222" si="842">W222+1</f>
        <v>#VALUE!</v>
      </c>
      <c r="Y222" s="29" t="e">
        <f t="shared" ref="Y222" si="843">X222+1</f>
        <v>#VALUE!</v>
      </c>
      <c r="Z222" s="29" t="e">
        <f t="shared" ref="Z222" si="844">Y222+1</f>
        <v>#VALUE!</v>
      </c>
      <c r="AA222" s="29" t="e">
        <f t="shared" ref="AA222" si="845">Z222+1</f>
        <v>#VALUE!</v>
      </c>
      <c r="AB222" s="29" t="e">
        <f t="shared" ref="AB222" si="846">AA222+1</f>
        <v>#VALUE!</v>
      </c>
      <c r="AC222" s="29" t="e">
        <f t="shared" ref="AC222" si="847">AB222+1</f>
        <v>#VALUE!</v>
      </c>
      <c r="AD222" s="29" t="e">
        <f t="shared" ref="AD222" si="848">AC222+1</f>
        <v>#VALUE!</v>
      </c>
      <c r="AE222" s="29" t="e">
        <f t="shared" ref="AE222" si="849">AD222+1</f>
        <v>#VALUE!</v>
      </c>
      <c r="AF222" s="29" t="e">
        <f t="shared" ref="AF222" si="850">AE222+1</f>
        <v>#VALUE!</v>
      </c>
      <c r="AG222" s="29" t="e">
        <f t="shared" ref="AG222" si="851">AF222+1</f>
        <v>#VALUE!</v>
      </c>
      <c r="AH222" s="46"/>
      <c r="AI222" s="47"/>
    </row>
    <row r="223" spans="2:36" x14ac:dyDescent="0.15">
      <c r="B223" s="27" t="s">
        <v>20</v>
      </c>
      <c r="C223" s="48" t="e">
        <f>IF(EDATE(C208,1)&gt;$G$8,"",EDATE(C208,1))</f>
        <v>#VALUE!</v>
      </c>
      <c r="D223" s="29" t="e">
        <f>IF(D222&gt;$G$8,"",IF(C223=EOMONTH(DATE($C220,$D220,1),0),"",IF(C223="","",C223+1)))</f>
        <v>#VALUE!</v>
      </c>
      <c r="E223" s="29" t="e">
        <f t="shared" ref="E223" si="852">IF(E222&gt;$G$8,"",IF(D223=EOMONTH(DATE($C220,$D220,1),0),"",IF(D223="","",D223+1)))</f>
        <v>#VALUE!</v>
      </c>
      <c r="F223" s="29" t="e">
        <f t="shared" ref="F223" si="853">IF(F222&gt;$G$8,"",IF(E223=EOMONTH(DATE($C220,$D220,1),0),"",IF(E223="","",E223+1)))</f>
        <v>#VALUE!</v>
      </c>
      <c r="G223" s="29" t="e">
        <f t="shared" ref="G223" si="854">IF(G222&gt;$G$8,"",IF(F223=EOMONTH(DATE($C220,$D220,1),0),"",IF(F223="","",F223+1)))</f>
        <v>#VALUE!</v>
      </c>
      <c r="H223" s="29" t="e">
        <f t="shared" ref="H223" si="855">IF(H222&gt;$G$8,"",IF(G223=EOMONTH(DATE($C220,$D220,1),0),"",IF(G223="","",G223+1)))</f>
        <v>#VALUE!</v>
      </c>
      <c r="I223" s="29" t="e">
        <f t="shared" ref="I223" si="856">IF(I222&gt;$G$8,"",IF(H223=EOMONTH(DATE($C220,$D220,1),0),"",IF(H223="","",H223+1)))</f>
        <v>#VALUE!</v>
      </c>
      <c r="J223" s="29" t="e">
        <f t="shared" ref="J223" si="857">IF(J222&gt;$G$8,"",IF(I223=EOMONTH(DATE($C220,$D220,1),0),"",IF(I223="","",I223+1)))</f>
        <v>#VALUE!</v>
      </c>
      <c r="K223" s="29" t="e">
        <f t="shared" ref="K223" si="858">IF(K222&gt;$G$8,"",IF(J223=EOMONTH(DATE($C220,$D220,1),0),"",IF(J223="","",J223+1)))</f>
        <v>#VALUE!</v>
      </c>
      <c r="L223" s="29" t="e">
        <f t="shared" ref="L223" si="859">IF(L222&gt;$G$8,"",IF(K223=EOMONTH(DATE($C220,$D220,1),0),"",IF(K223="","",K223+1)))</f>
        <v>#VALUE!</v>
      </c>
      <c r="M223" s="29" t="e">
        <f t="shared" ref="M223" si="860">IF(M222&gt;$G$8,"",IF(L223=EOMONTH(DATE($C220,$D220,1),0),"",IF(L223="","",L223+1)))</f>
        <v>#VALUE!</v>
      </c>
      <c r="N223" s="29" t="e">
        <f t="shared" ref="N223" si="861">IF(N222&gt;$G$8,"",IF(M223=EOMONTH(DATE($C220,$D220,1),0),"",IF(M223="","",M223+1)))</f>
        <v>#VALUE!</v>
      </c>
      <c r="O223" s="29" t="e">
        <f t="shared" ref="O223" si="862">IF(O222&gt;$G$8,"",IF(N223=EOMONTH(DATE($C220,$D220,1),0),"",IF(N223="","",N223+1)))</f>
        <v>#VALUE!</v>
      </c>
      <c r="P223" s="29" t="e">
        <f t="shared" ref="P223" si="863">IF(P222&gt;$G$8,"",IF(O223=EOMONTH(DATE($C220,$D220,1),0),"",IF(O223="","",O223+1)))</f>
        <v>#VALUE!</v>
      </c>
      <c r="Q223" s="29" t="e">
        <f t="shared" ref="Q223" si="864">IF(Q222&gt;$G$8,"",IF(P223=EOMONTH(DATE($C220,$D220,1),0),"",IF(P223="","",P223+1)))</f>
        <v>#VALUE!</v>
      </c>
      <c r="R223" s="29" t="e">
        <f t="shared" ref="R223" si="865">IF(R222&gt;$G$8,"",IF(Q223=EOMONTH(DATE($C220,$D220,1),0),"",IF(Q223="","",Q223+1)))</f>
        <v>#VALUE!</v>
      </c>
      <c r="S223" s="29" t="e">
        <f t="shared" ref="S223" si="866">IF(S222&gt;$G$8,"",IF(R223=EOMONTH(DATE($C220,$D220,1),0),"",IF(R223="","",R223+1)))</f>
        <v>#VALUE!</v>
      </c>
      <c r="T223" s="29" t="e">
        <f t="shared" ref="T223" si="867">IF(T222&gt;$G$8,"",IF(S223=EOMONTH(DATE($C220,$D220,1),0),"",IF(S223="","",S223+1)))</f>
        <v>#VALUE!</v>
      </c>
      <c r="U223" s="29" t="e">
        <f t="shared" ref="U223" si="868">IF(U222&gt;$G$8,"",IF(T223=EOMONTH(DATE($C220,$D220,1),0),"",IF(T223="","",T223+1)))</f>
        <v>#VALUE!</v>
      </c>
      <c r="V223" s="29" t="e">
        <f t="shared" ref="V223" si="869">IF(V222&gt;$G$8,"",IF(U223=EOMONTH(DATE($C220,$D220,1),0),"",IF(U223="","",U223+1)))</f>
        <v>#VALUE!</v>
      </c>
      <c r="W223" s="29" t="e">
        <f t="shared" ref="W223" si="870">IF(W222&gt;$G$8,"",IF(V223=EOMONTH(DATE($C220,$D220,1),0),"",IF(V223="","",V223+1)))</f>
        <v>#VALUE!</v>
      </c>
      <c r="X223" s="29" t="e">
        <f t="shared" ref="X223" si="871">IF(X222&gt;$G$8,"",IF(W223=EOMONTH(DATE($C220,$D220,1),0),"",IF(W223="","",W223+1)))</f>
        <v>#VALUE!</v>
      </c>
      <c r="Y223" s="29" t="e">
        <f t="shared" ref="Y223" si="872">IF(Y222&gt;$G$8,"",IF(X223=EOMONTH(DATE($C220,$D220,1),0),"",IF(X223="","",X223+1)))</f>
        <v>#VALUE!</v>
      </c>
      <c r="Z223" s="29" t="e">
        <f t="shared" ref="Z223" si="873">IF(Z222&gt;$G$8,"",IF(Y223=EOMONTH(DATE($C220,$D220,1),0),"",IF(Y223="","",Y223+1)))</f>
        <v>#VALUE!</v>
      </c>
      <c r="AA223" s="29" t="e">
        <f t="shared" ref="AA223" si="874">IF(AA222&gt;$G$8,"",IF(Z223=EOMONTH(DATE($C220,$D220,1),0),"",IF(Z223="","",Z223+1)))</f>
        <v>#VALUE!</v>
      </c>
      <c r="AB223" s="29" t="e">
        <f t="shared" ref="AB223" si="875">IF(AB222&gt;$G$8,"",IF(AA223=EOMONTH(DATE($C220,$D220,1),0),"",IF(AA223="","",AA223+1)))</f>
        <v>#VALUE!</v>
      </c>
      <c r="AC223" s="29" t="e">
        <f t="shared" ref="AC223" si="876">IF(AC222&gt;$G$8,"",IF(AB223=EOMONTH(DATE($C220,$D220,1),0),"",IF(AB223="","",AB223+1)))</f>
        <v>#VALUE!</v>
      </c>
      <c r="AD223" s="29" t="e">
        <f t="shared" ref="AD223" si="877">IF(AD222&gt;$G$8,"",IF(AC223=EOMONTH(DATE($C220,$D220,1),0),"",IF(AC223="","",AC223+1)))</f>
        <v>#VALUE!</v>
      </c>
      <c r="AE223" s="29" t="e">
        <f t="shared" ref="AE223" si="878">IF(AE222&gt;$G$8,"",IF(AD223=EOMONTH(DATE($C220,$D220,1),0),"",IF(AD223="","",AD223+1)))</f>
        <v>#VALUE!</v>
      </c>
      <c r="AF223" s="29" t="e">
        <f t="shared" ref="AF223" si="879">IF(AF222&gt;$G$8,"",IF(AE223=EOMONTH(DATE($C220,$D220,1),0),"",IF(AE223="","",AE223+1)))</f>
        <v>#VALUE!</v>
      </c>
      <c r="AG223" s="29" t="e">
        <f t="shared" ref="AG223" si="880">IF(AG222&gt;$G$8,"",IF(AF223=EOMONTH(DATE($C220,$D220,1),0),"",IF(AF223="","",AF223+1)))</f>
        <v>#VALUE!</v>
      </c>
      <c r="AH223" s="30" t="s">
        <v>21</v>
      </c>
      <c r="AI223" s="31">
        <f>+COUNTIFS(C224:AG224,"土",C228:AG228,"")+COUNTIFS(C224:AG224,"日",C228:AG228,"")</f>
        <v>0</v>
      </c>
    </row>
    <row r="224" spans="2:36" x14ac:dyDescent="0.15">
      <c r="B224" s="32" t="s">
        <v>5</v>
      </c>
      <c r="C224" s="33" t="str">
        <f>IFERROR(TEXT(WEEKDAY(+C223),"aaa"),"")</f>
        <v/>
      </c>
      <c r="D224" s="33" t="str">
        <f t="shared" ref="D224:AG224" si="881">IFERROR(TEXT(WEEKDAY(+D223),"aaa"),"")</f>
        <v/>
      </c>
      <c r="E224" s="33" t="str">
        <f t="shared" si="881"/>
        <v/>
      </c>
      <c r="F224" s="33" t="str">
        <f t="shared" si="881"/>
        <v/>
      </c>
      <c r="G224" s="33" t="str">
        <f t="shared" si="881"/>
        <v/>
      </c>
      <c r="H224" s="33" t="str">
        <f t="shared" si="881"/>
        <v/>
      </c>
      <c r="I224" s="33" t="str">
        <f t="shared" si="881"/>
        <v/>
      </c>
      <c r="J224" s="33" t="str">
        <f t="shared" si="881"/>
        <v/>
      </c>
      <c r="K224" s="33" t="str">
        <f t="shared" si="881"/>
        <v/>
      </c>
      <c r="L224" s="33" t="str">
        <f t="shared" si="881"/>
        <v/>
      </c>
      <c r="M224" s="33" t="str">
        <f t="shared" si="881"/>
        <v/>
      </c>
      <c r="N224" s="33" t="str">
        <f t="shared" si="881"/>
        <v/>
      </c>
      <c r="O224" s="33" t="str">
        <f t="shared" si="881"/>
        <v/>
      </c>
      <c r="P224" s="33" t="str">
        <f t="shared" si="881"/>
        <v/>
      </c>
      <c r="Q224" s="33" t="str">
        <f t="shared" si="881"/>
        <v/>
      </c>
      <c r="R224" s="33" t="str">
        <f t="shared" si="881"/>
        <v/>
      </c>
      <c r="S224" s="33" t="str">
        <f t="shared" si="881"/>
        <v/>
      </c>
      <c r="T224" s="33" t="str">
        <f t="shared" si="881"/>
        <v/>
      </c>
      <c r="U224" s="33" t="str">
        <f t="shared" si="881"/>
        <v/>
      </c>
      <c r="V224" s="33" t="str">
        <f t="shared" si="881"/>
        <v/>
      </c>
      <c r="W224" s="33" t="str">
        <f t="shared" si="881"/>
        <v/>
      </c>
      <c r="X224" s="33" t="str">
        <f t="shared" si="881"/>
        <v/>
      </c>
      <c r="Y224" s="33" t="str">
        <f t="shared" si="881"/>
        <v/>
      </c>
      <c r="Z224" s="33" t="str">
        <f t="shared" si="881"/>
        <v/>
      </c>
      <c r="AA224" s="33" t="str">
        <f t="shared" si="881"/>
        <v/>
      </c>
      <c r="AB224" s="33" t="str">
        <f t="shared" si="881"/>
        <v/>
      </c>
      <c r="AC224" s="33" t="str">
        <f t="shared" si="881"/>
        <v/>
      </c>
      <c r="AD224" s="33" t="str">
        <f t="shared" si="881"/>
        <v/>
      </c>
      <c r="AE224" s="33" t="str">
        <f t="shared" si="881"/>
        <v/>
      </c>
      <c r="AF224" s="33" t="str">
        <f t="shared" si="881"/>
        <v/>
      </c>
      <c r="AG224" s="33" t="str">
        <f t="shared" si="881"/>
        <v/>
      </c>
      <c r="AH224" s="30" t="s">
        <v>16</v>
      </c>
      <c r="AI224" s="31">
        <f>+COUNTIF(C228:AG228,"夏休")+COUNTIF(C228:AG228,"冬休")+COUNTIF(C228:AG228,"中止")</f>
        <v>0</v>
      </c>
    </row>
    <row r="225" spans="2:36" ht="13.5" customHeight="1" x14ac:dyDescent="0.15">
      <c r="B225" s="70" t="s">
        <v>8</v>
      </c>
      <c r="C225" s="73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7"/>
      <c r="AE225" s="67"/>
      <c r="AF225" s="64"/>
      <c r="AG225" s="76"/>
      <c r="AH225" s="34" t="s">
        <v>2</v>
      </c>
      <c r="AI225" s="35">
        <f>COUNT(C223:AG223)-AI224</f>
        <v>0</v>
      </c>
    </row>
    <row r="226" spans="2:36" ht="13.5" customHeight="1" x14ac:dyDescent="0.15">
      <c r="B226" s="71"/>
      <c r="C226" s="74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8"/>
      <c r="AE226" s="68"/>
      <c r="AF226" s="65"/>
      <c r="AG226" s="77"/>
      <c r="AH226" s="34" t="s">
        <v>6</v>
      </c>
      <c r="AI226" s="36">
        <f>+COUNTIF(C229:AG229,"休")</f>
        <v>0</v>
      </c>
      <c r="AJ226" s="37" t="e">
        <f>IF(AI227&gt;0.285,"",IF(AI226&lt;AI223,"←計画日数が足りません",""))</f>
        <v>#DIV/0!</v>
      </c>
    </row>
    <row r="227" spans="2:36" ht="13.5" customHeight="1" x14ac:dyDescent="0.15">
      <c r="B227" s="72"/>
      <c r="C227" s="75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9"/>
      <c r="AE227" s="69"/>
      <c r="AF227" s="66"/>
      <c r="AG227" s="78"/>
      <c r="AH227" s="34" t="s">
        <v>9</v>
      </c>
      <c r="AI227" s="49" t="e">
        <f>+AI226/AI225</f>
        <v>#DIV/0!</v>
      </c>
    </row>
    <row r="228" spans="2:36" x14ac:dyDescent="0.15">
      <c r="B228" s="39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34" t="s">
        <v>10</v>
      </c>
      <c r="AI228" s="36">
        <f>+COUNTIF(C230:AG230,"*休")</f>
        <v>0</v>
      </c>
    </row>
    <row r="229" spans="2:36" x14ac:dyDescent="0.15">
      <c r="B229" s="32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54"/>
      <c r="AH229" s="40" t="s">
        <v>4</v>
      </c>
      <c r="AI229" s="50" t="e">
        <f>+AI228/AI225</f>
        <v>#DIV/0!</v>
      </c>
    </row>
    <row r="230" spans="2:36" x14ac:dyDescent="0.15">
      <c r="B230" s="42" t="s">
        <v>7</v>
      </c>
      <c r="C230" s="55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7"/>
      <c r="AH230" s="43" t="s">
        <v>18</v>
      </c>
      <c r="AI230" s="44" t="e">
        <f>_xlfn.IFS(AI229&gt;=0.285,"OK",AI223&lt;=AI228,"OK",AI223&gt;AI228,"NG")</f>
        <v>#DIV/0!</v>
      </c>
      <c r="AJ230" s="37" t="e">
        <f>IF(AI230="NG","←月単位未達成","←月単位達成")</f>
        <v>#DIV/0!</v>
      </c>
    </row>
    <row r="231" spans="2:36" hidden="1" x14ac:dyDescent="0.15">
      <c r="C231" s="53" t="str">
        <f>IF($C228="","通常",C228)</f>
        <v>通常</v>
      </c>
      <c r="D231" s="53" t="str">
        <f t="shared" ref="D231:AG231" si="882">IF(D228="","通常",D228)</f>
        <v>通常</v>
      </c>
      <c r="E231" s="53" t="str">
        <f t="shared" si="882"/>
        <v>通常</v>
      </c>
      <c r="F231" s="53" t="str">
        <f t="shared" si="882"/>
        <v>通常</v>
      </c>
      <c r="G231" s="53" t="str">
        <f t="shared" si="882"/>
        <v>通常</v>
      </c>
      <c r="H231" s="53" t="str">
        <f t="shared" si="882"/>
        <v>通常</v>
      </c>
      <c r="I231" s="53" t="str">
        <f t="shared" si="882"/>
        <v>通常</v>
      </c>
      <c r="J231" s="53" t="str">
        <f t="shared" si="882"/>
        <v>通常</v>
      </c>
      <c r="K231" s="53" t="str">
        <f t="shared" si="882"/>
        <v>通常</v>
      </c>
      <c r="L231" s="53" t="str">
        <f t="shared" si="882"/>
        <v>通常</v>
      </c>
      <c r="M231" s="53" t="str">
        <f t="shared" si="882"/>
        <v>通常</v>
      </c>
      <c r="N231" s="53" t="str">
        <f t="shared" si="882"/>
        <v>通常</v>
      </c>
      <c r="O231" s="53" t="str">
        <f t="shared" si="882"/>
        <v>通常</v>
      </c>
      <c r="P231" s="53" t="str">
        <f t="shared" si="882"/>
        <v>通常</v>
      </c>
      <c r="Q231" s="53" t="str">
        <f t="shared" si="882"/>
        <v>通常</v>
      </c>
      <c r="R231" s="53" t="str">
        <f t="shared" si="882"/>
        <v>通常</v>
      </c>
      <c r="S231" s="53" t="str">
        <f t="shared" si="882"/>
        <v>通常</v>
      </c>
      <c r="T231" s="53" t="str">
        <f t="shared" si="882"/>
        <v>通常</v>
      </c>
      <c r="U231" s="53" t="str">
        <f t="shared" si="882"/>
        <v>通常</v>
      </c>
      <c r="V231" s="53" t="str">
        <f t="shared" si="882"/>
        <v>通常</v>
      </c>
      <c r="W231" s="53" t="str">
        <f t="shared" si="882"/>
        <v>通常</v>
      </c>
      <c r="X231" s="53" t="str">
        <f t="shared" si="882"/>
        <v>通常</v>
      </c>
      <c r="Y231" s="53" t="str">
        <f t="shared" si="882"/>
        <v>通常</v>
      </c>
      <c r="Z231" s="53" t="str">
        <f t="shared" si="882"/>
        <v>通常</v>
      </c>
      <c r="AA231" s="53" t="str">
        <f t="shared" si="882"/>
        <v>通常</v>
      </c>
      <c r="AB231" s="53" t="str">
        <f t="shared" si="882"/>
        <v>通常</v>
      </c>
      <c r="AC231" s="53" t="str">
        <f t="shared" si="882"/>
        <v>通常</v>
      </c>
      <c r="AD231" s="53" t="str">
        <f t="shared" si="882"/>
        <v>通常</v>
      </c>
      <c r="AE231" s="53" t="str">
        <f t="shared" si="882"/>
        <v>通常</v>
      </c>
      <c r="AF231" s="53" t="str">
        <f t="shared" si="882"/>
        <v>通常</v>
      </c>
      <c r="AG231" s="53" t="str">
        <f t="shared" si="882"/>
        <v>通常</v>
      </c>
      <c r="AI231" s="52"/>
      <c r="AJ231" s="37"/>
    </row>
    <row r="232" spans="2:36" hidden="1" x14ac:dyDescent="0.15">
      <c r="C232" s="53" t="str">
        <f>IF(C228="","通常実績",C228)</f>
        <v>通常実績</v>
      </c>
      <c r="D232" s="53" t="str">
        <f t="shared" ref="D232:AG232" si="883">IF(D228="","通常実績",D228)</f>
        <v>通常実績</v>
      </c>
      <c r="E232" s="53" t="str">
        <f t="shared" si="883"/>
        <v>通常実績</v>
      </c>
      <c r="F232" s="53" t="str">
        <f t="shared" si="883"/>
        <v>通常実績</v>
      </c>
      <c r="G232" s="53" t="str">
        <f t="shared" si="883"/>
        <v>通常実績</v>
      </c>
      <c r="H232" s="53" t="str">
        <f t="shared" si="883"/>
        <v>通常実績</v>
      </c>
      <c r="I232" s="53" t="str">
        <f t="shared" si="883"/>
        <v>通常実績</v>
      </c>
      <c r="J232" s="53" t="str">
        <f t="shared" si="883"/>
        <v>通常実績</v>
      </c>
      <c r="K232" s="53" t="str">
        <f t="shared" si="883"/>
        <v>通常実績</v>
      </c>
      <c r="L232" s="53" t="str">
        <f t="shared" si="883"/>
        <v>通常実績</v>
      </c>
      <c r="M232" s="53" t="str">
        <f t="shared" si="883"/>
        <v>通常実績</v>
      </c>
      <c r="N232" s="53" t="str">
        <f t="shared" si="883"/>
        <v>通常実績</v>
      </c>
      <c r="O232" s="53" t="str">
        <f t="shared" si="883"/>
        <v>通常実績</v>
      </c>
      <c r="P232" s="53" t="str">
        <f t="shared" si="883"/>
        <v>通常実績</v>
      </c>
      <c r="Q232" s="53" t="str">
        <f t="shared" si="883"/>
        <v>通常実績</v>
      </c>
      <c r="R232" s="53" t="str">
        <f t="shared" si="883"/>
        <v>通常実績</v>
      </c>
      <c r="S232" s="53" t="str">
        <f t="shared" si="883"/>
        <v>通常実績</v>
      </c>
      <c r="T232" s="53" t="str">
        <f t="shared" si="883"/>
        <v>通常実績</v>
      </c>
      <c r="U232" s="53" t="str">
        <f t="shared" si="883"/>
        <v>通常実績</v>
      </c>
      <c r="V232" s="53" t="str">
        <f t="shared" si="883"/>
        <v>通常実績</v>
      </c>
      <c r="W232" s="53" t="str">
        <f t="shared" si="883"/>
        <v>通常実績</v>
      </c>
      <c r="X232" s="53" t="str">
        <f t="shared" si="883"/>
        <v>通常実績</v>
      </c>
      <c r="Y232" s="53" t="str">
        <f t="shared" si="883"/>
        <v>通常実績</v>
      </c>
      <c r="Z232" s="53" t="str">
        <f t="shared" si="883"/>
        <v>通常実績</v>
      </c>
      <c r="AA232" s="53" t="str">
        <f t="shared" si="883"/>
        <v>通常実績</v>
      </c>
      <c r="AB232" s="53" t="str">
        <f t="shared" si="883"/>
        <v>通常実績</v>
      </c>
      <c r="AC232" s="53" t="str">
        <f t="shared" si="883"/>
        <v>通常実績</v>
      </c>
      <c r="AD232" s="53" t="str">
        <f t="shared" si="883"/>
        <v>通常実績</v>
      </c>
      <c r="AE232" s="53" t="str">
        <f t="shared" si="883"/>
        <v>通常実績</v>
      </c>
      <c r="AF232" s="53" t="str">
        <f t="shared" si="883"/>
        <v>通常実績</v>
      </c>
      <c r="AG232" s="53" t="str">
        <f t="shared" si="883"/>
        <v>通常実績</v>
      </c>
      <c r="AI232" s="52"/>
      <c r="AJ232" s="37"/>
    </row>
    <row r="234" spans="2:36" hidden="1" x14ac:dyDescent="0.15">
      <c r="C234" s="7" t="e">
        <f>YEAR(C237)</f>
        <v>#VALUE!</v>
      </c>
      <c r="D234" s="7" t="e">
        <f>MONTH(C237)</f>
        <v>#VALUE!</v>
      </c>
    </row>
    <row r="235" spans="2:36" x14ac:dyDescent="0.15">
      <c r="B235" s="11" t="s">
        <v>19</v>
      </c>
      <c r="C235" s="79" t="e">
        <f>C237</f>
        <v>#VALUE!</v>
      </c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1"/>
    </row>
    <row r="236" spans="2:36" hidden="1" x14ac:dyDescent="0.15">
      <c r="B236" s="45"/>
      <c r="C236" s="29" t="e">
        <f>DATE($C234,$D234,1)</f>
        <v>#VALUE!</v>
      </c>
      <c r="D236" s="29" t="e">
        <f>C236+1</f>
        <v>#VALUE!</v>
      </c>
      <c r="E236" s="29" t="e">
        <f t="shared" ref="E236" si="884">D236+1</f>
        <v>#VALUE!</v>
      </c>
      <c r="F236" s="29" t="e">
        <f t="shared" ref="F236" si="885">E236+1</f>
        <v>#VALUE!</v>
      </c>
      <c r="G236" s="29" t="e">
        <f t="shared" ref="G236" si="886">F236+1</f>
        <v>#VALUE!</v>
      </c>
      <c r="H236" s="29" t="e">
        <f t="shared" ref="H236" si="887">G236+1</f>
        <v>#VALUE!</v>
      </c>
      <c r="I236" s="29" t="e">
        <f t="shared" ref="I236" si="888">H236+1</f>
        <v>#VALUE!</v>
      </c>
      <c r="J236" s="29" t="e">
        <f t="shared" ref="J236" si="889">I236+1</f>
        <v>#VALUE!</v>
      </c>
      <c r="K236" s="29" t="e">
        <f t="shared" ref="K236" si="890">J236+1</f>
        <v>#VALUE!</v>
      </c>
      <c r="L236" s="29" t="e">
        <f t="shared" ref="L236" si="891">K236+1</f>
        <v>#VALUE!</v>
      </c>
      <c r="M236" s="29" t="e">
        <f t="shared" ref="M236" si="892">L236+1</f>
        <v>#VALUE!</v>
      </c>
      <c r="N236" s="29" t="e">
        <f t="shared" ref="N236" si="893">M236+1</f>
        <v>#VALUE!</v>
      </c>
      <c r="O236" s="29" t="e">
        <f t="shared" ref="O236" si="894">N236+1</f>
        <v>#VALUE!</v>
      </c>
      <c r="P236" s="29" t="e">
        <f t="shared" ref="P236" si="895">O236+1</f>
        <v>#VALUE!</v>
      </c>
      <c r="Q236" s="29" t="e">
        <f t="shared" ref="Q236" si="896">P236+1</f>
        <v>#VALUE!</v>
      </c>
      <c r="R236" s="29" t="e">
        <f t="shared" ref="R236" si="897">Q236+1</f>
        <v>#VALUE!</v>
      </c>
      <c r="S236" s="29" t="e">
        <f t="shared" ref="S236" si="898">R236+1</f>
        <v>#VALUE!</v>
      </c>
      <c r="T236" s="29" t="e">
        <f t="shared" ref="T236" si="899">S236+1</f>
        <v>#VALUE!</v>
      </c>
      <c r="U236" s="29" t="e">
        <f t="shared" ref="U236" si="900">T236+1</f>
        <v>#VALUE!</v>
      </c>
      <c r="V236" s="29" t="e">
        <f t="shared" ref="V236" si="901">U236+1</f>
        <v>#VALUE!</v>
      </c>
      <c r="W236" s="29" t="e">
        <f t="shared" ref="W236" si="902">V236+1</f>
        <v>#VALUE!</v>
      </c>
      <c r="X236" s="29" t="e">
        <f t="shared" ref="X236" si="903">W236+1</f>
        <v>#VALUE!</v>
      </c>
      <c r="Y236" s="29" t="e">
        <f t="shared" ref="Y236" si="904">X236+1</f>
        <v>#VALUE!</v>
      </c>
      <c r="Z236" s="29" t="e">
        <f t="shared" ref="Z236" si="905">Y236+1</f>
        <v>#VALUE!</v>
      </c>
      <c r="AA236" s="29" t="e">
        <f t="shared" ref="AA236" si="906">Z236+1</f>
        <v>#VALUE!</v>
      </c>
      <c r="AB236" s="29" t="e">
        <f t="shared" ref="AB236" si="907">AA236+1</f>
        <v>#VALUE!</v>
      </c>
      <c r="AC236" s="29" t="e">
        <f t="shared" ref="AC236" si="908">AB236+1</f>
        <v>#VALUE!</v>
      </c>
      <c r="AD236" s="29" t="e">
        <f t="shared" ref="AD236" si="909">AC236+1</f>
        <v>#VALUE!</v>
      </c>
      <c r="AE236" s="29" t="e">
        <f t="shared" ref="AE236" si="910">AD236+1</f>
        <v>#VALUE!</v>
      </c>
      <c r="AF236" s="29" t="e">
        <f t="shared" ref="AF236" si="911">AE236+1</f>
        <v>#VALUE!</v>
      </c>
      <c r="AG236" s="29" t="e">
        <f t="shared" ref="AG236" si="912">AF236+1</f>
        <v>#VALUE!</v>
      </c>
      <c r="AH236" s="46"/>
      <c r="AI236" s="47"/>
    </row>
    <row r="237" spans="2:36" x14ac:dyDescent="0.15">
      <c r="B237" s="27" t="s">
        <v>20</v>
      </c>
      <c r="C237" s="48" t="e">
        <f>IF(EDATE(C222,1)&gt;$G$8,"",EDATE(C222,1))</f>
        <v>#VALUE!</v>
      </c>
      <c r="D237" s="29" t="e">
        <f>IF(D236&gt;$G$8,"",IF(C237=EOMONTH(DATE($C234,$D234,1),0),"",IF(C237="","",C237+1)))</f>
        <v>#VALUE!</v>
      </c>
      <c r="E237" s="29" t="e">
        <f t="shared" ref="E237" si="913">IF(E236&gt;$G$8,"",IF(D237=EOMONTH(DATE($C234,$D234,1),0),"",IF(D237="","",D237+1)))</f>
        <v>#VALUE!</v>
      </c>
      <c r="F237" s="29" t="e">
        <f t="shared" ref="F237" si="914">IF(F236&gt;$G$8,"",IF(E237=EOMONTH(DATE($C234,$D234,1),0),"",IF(E237="","",E237+1)))</f>
        <v>#VALUE!</v>
      </c>
      <c r="G237" s="29" t="e">
        <f t="shared" ref="G237" si="915">IF(G236&gt;$G$8,"",IF(F237=EOMONTH(DATE($C234,$D234,1),0),"",IF(F237="","",F237+1)))</f>
        <v>#VALUE!</v>
      </c>
      <c r="H237" s="29" t="e">
        <f t="shared" ref="H237" si="916">IF(H236&gt;$G$8,"",IF(G237=EOMONTH(DATE($C234,$D234,1),0),"",IF(G237="","",G237+1)))</f>
        <v>#VALUE!</v>
      </c>
      <c r="I237" s="29" t="e">
        <f t="shared" ref="I237" si="917">IF(I236&gt;$G$8,"",IF(H237=EOMONTH(DATE($C234,$D234,1),0),"",IF(H237="","",H237+1)))</f>
        <v>#VALUE!</v>
      </c>
      <c r="J237" s="29" t="e">
        <f t="shared" ref="J237" si="918">IF(J236&gt;$G$8,"",IF(I237=EOMONTH(DATE($C234,$D234,1),0),"",IF(I237="","",I237+1)))</f>
        <v>#VALUE!</v>
      </c>
      <c r="K237" s="29" t="e">
        <f t="shared" ref="K237" si="919">IF(K236&gt;$G$8,"",IF(J237=EOMONTH(DATE($C234,$D234,1),0),"",IF(J237="","",J237+1)))</f>
        <v>#VALUE!</v>
      </c>
      <c r="L237" s="29" t="e">
        <f t="shared" ref="L237" si="920">IF(L236&gt;$G$8,"",IF(K237=EOMONTH(DATE($C234,$D234,1),0),"",IF(K237="","",K237+1)))</f>
        <v>#VALUE!</v>
      </c>
      <c r="M237" s="29" t="e">
        <f t="shared" ref="M237" si="921">IF(M236&gt;$G$8,"",IF(L237=EOMONTH(DATE($C234,$D234,1),0),"",IF(L237="","",L237+1)))</f>
        <v>#VALUE!</v>
      </c>
      <c r="N237" s="29" t="e">
        <f t="shared" ref="N237" si="922">IF(N236&gt;$G$8,"",IF(M237=EOMONTH(DATE($C234,$D234,1),0),"",IF(M237="","",M237+1)))</f>
        <v>#VALUE!</v>
      </c>
      <c r="O237" s="29" t="e">
        <f t="shared" ref="O237" si="923">IF(O236&gt;$G$8,"",IF(N237=EOMONTH(DATE($C234,$D234,1),0),"",IF(N237="","",N237+1)))</f>
        <v>#VALUE!</v>
      </c>
      <c r="P237" s="29" t="e">
        <f t="shared" ref="P237" si="924">IF(P236&gt;$G$8,"",IF(O237=EOMONTH(DATE($C234,$D234,1),0),"",IF(O237="","",O237+1)))</f>
        <v>#VALUE!</v>
      </c>
      <c r="Q237" s="29" t="e">
        <f t="shared" ref="Q237" si="925">IF(Q236&gt;$G$8,"",IF(P237=EOMONTH(DATE($C234,$D234,1),0),"",IF(P237="","",P237+1)))</f>
        <v>#VALUE!</v>
      </c>
      <c r="R237" s="29" t="e">
        <f t="shared" ref="R237" si="926">IF(R236&gt;$G$8,"",IF(Q237=EOMONTH(DATE($C234,$D234,1),0),"",IF(Q237="","",Q237+1)))</f>
        <v>#VALUE!</v>
      </c>
      <c r="S237" s="29" t="e">
        <f t="shared" ref="S237" si="927">IF(S236&gt;$G$8,"",IF(R237=EOMONTH(DATE($C234,$D234,1),0),"",IF(R237="","",R237+1)))</f>
        <v>#VALUE!</v>
      </c>
      <c r="T237" s="29" t="e">
        <f t="shared" ref="T237" si="928">IF(T236&gt;$G$8,"",IF(S237=EOMONTH(DATE($C234,$D234,1),0),"",IF(S237="","",S237+1)))</f>
        <v>#VALUE!</v>
      </c>
      <c r="U237" s="29" t="e">
        <f t="shared" ref="U237" si="929">IF(U236&gt;$G$8,"",IF(T237=EOMONTH(DATE($C234,$D234,1),0),"",IF(T237="","",T237+1)))</f>
        <v>#VALUE!</v>
      </c>
      <c r="V237" s="29" t="e">
        <f t="shared" ref="V237" si="930">IF(V236&gt;$G$8,"",IF(U237=EOMONTH(DATE($C234,$D234,1),0),"",IF(U237="","",U237+1)))</f>
        <v>#VALUE!</v>
      </c>
      <c r="W237" s="29" t="e">
        <f t="shared" ref="W237" si="931">IF(W236&gt;$G$8,"",IF(V237=EOMONTH(DATE($C234,$D234,1),0),"",IF(V237="","",V237+1)))</f>
        <v>#VALUE!</v>
      </c>
      <c r="X237" s="29" t="e">
        <f t="shared" ref="X237" si="932">IF(X236&gt;$G$8,"",IF(W237=EOMONTH(DATE($C234,$D234,1),0),"",IF(W237="","",W237+1)))</f>
        <v>#VALUE!</v>
      </c>
      <c r="Y237" s="29" t="e">
        <f t="shared" ref="Y237" si="933">IF(Y236&gt;$G$8,"",IF(X237=EOMONTH(DATE($C234,$D234,1),0),"",IF(X237="","",X237+1)))</f>
        <v>#VALUE!</v>
      </c>
      <c r="Z237" s="29" t="e">
        <f t="shared" ref="Z237" si="934">IF(Z236&gt;$G$8,"",IF(Y237=EOMONTH(DATE($C234,$D234,1),0),"",IF(Y237="","",Y237+1)))</f>
        <v>#VALUE!</v>
      </c>
      <c r="AA237" s="29" t="e">
        <f t="shared" ref="AA237" si="935">IF(AA236&gt;$G$8,"",IF(Z237=EOMONTH(DATE($C234,$D234,1),0),"",IF(Z237="","",Z237+1)))</f>
        <v>#VALUE!</v>
      </c>
      <c r="AB237" s="29" t="e">
        <f t="shared" ref="AB237" si="936">IF(AB236&gt;$G$8,"",IF(AA237=EOMONTH(DATE($C234,$D234,1),0),"",IF(AA237="","",AA237+1)))</f>
        <v>#VALUE!</v>
      </c>
      <c r="AC237" s="29" t="e">
        <f t="shared" ref="AC237" si="937">IF(AC236&gt;$G$8,"",IF(AB237=EOMONTH(DATE($C234,$D234,1),0),"",IF(AB237="","",AB237+1)))</f>
        <v>#VALUE!</v>
      </c>
      <c r="AD237" s="29" t="e">
        <f t="shared" ref="AD237" si="938">IF(AD236&gt;$G$8,"",IF(AC237=EOMONTH(DATE($C234,$D234,1),0),"",IF(AC237="","",AC237+1)))</f>
        <v>#VALUE!</v>
      </c>
      <c r="AE237" s="29" t="e">
        <f t="shared" ref="AE237" si="939">IF(AE236&gt;$G$8,"",IF(AD237=EOMONTH(DATE($C234,$D234,1),0),"",IF(AD237="","",AD237+1)))</f>
        <v>#VALUE!</v>
      </c>
      <c r="AF237" s="29" t="e">
        <f t="shared" ref="AF237" si="940">IF(AF236&gt;$G$8,"",IF(AE237=EOMONTH(DATE($C234,$D234,1),0),"",IF(AE237="","",AE237+1)))</f>
        <v>#VALUE!</v>
      </c>
      <c r="AG237" s="29" t="e">
        <f t="shared" ref="AG237" si="941">IF(AG236&gt;$G$8,"",IF(AF237=EOMONTH(DATE($C234,$D234,1),0),"",IF(AF237="","",AF237+1)))</f>
        <v>#VALUE!</v>
      </c>
      <c r="AH237" s="30" t="s">
        <v>21</v>
      </c>
      <c r="AI237" s="31">
        <f>+COUNTIFS(C238:AG238,"土",C242:AG242,"")+COUNTIFS(C238:AG238,"日",C242:AG242,"")</f>
        <v>0</v>
      </c>
    </row>
    <row r="238" spans="2:36" x14ac:dyDescent="0.15">
      <c r="B238" s="32" t="s">
        <v>5</v>
      </c>
      <c r="C238" s="33" t="str">
        <f>IFERROR(TEXT(WEEKDAY(+C237),"aaa"),"")</f>
        <v/>
      </c>
      <c r="D238" s="33" t="str">
        <f t="shared" ref="D238:AG238" si="942">IFERROR(TEXT(WEEKDAY(+D237),"aaa"),"")</f>
        <v/>
      </c>
      <c r="E238" s="33" t="str">
        <f t="shared" si="942"/>
        <v/>
      </c>
      <c r="F238" s="33" t="str">
        <f t="shared" si="942"/>
        <v/>
      </c>
      <c r="G238" s="33" t="str">
        <f t="shared" si="942"/>
        <v/>
      </c>
      <c r="H238" s="33" t="str">
        <f t="shared" si="942"/>
        <v/>
      </c>
      <c r="I238" s="33" t="str">
        <f t="shared" si="942"/>
        <v/>
      </c>
      <c r="J238" s="33" t="str">
        <f t="shared" si="942"/>
        <v/>
      </c>
      <c r="K238" s="33" t="str">
        <f t="shared" si="942"/>
        <v/>
      </c>
      <c r="L238" s="33" t="str">
        <f t="shared" si="942"/>
        <v/>
      </c>
      <c r="M238" s="33" t="str">
        <f t="shared" si="942"/>
        <v/>
      </c>
      <c r="N238" s="33" t="str">
        <f t="shared" si="942"/>
        <v/>
      </c>
      <c r="O238" s="33" t="str">
        <f t="shared" si="942"/>
        <v/>
      </c>
      <c r="P238" s="33" t="str">
        <f t="shared" si="942"/>
        <v/>
      </c>
      <c r="Q238" s="33" t="str">
        <f t="shared" si="942"/>
        <v/>
      </c>
      <c r="R238" s="33" t="str">
        <f t="shared" si="942"/>
        <v/>
      </c>
      <c r="S238" s="33" t="str">
        <f t="shared" si="942"/>
        <v/>
      </c>
      <c r="T238" s="33" t="str">
        <f t="shared" si="942"/>
        <v/>
      </c>
      <c r="U238" s="33" t="str">
        <f t="shared" si="942"/>
        <v/>
      </c>
      <c r="V238" s="33" t="str">
        <f t="shared" si="942"/>
        <v/>
      </c>
      <c r="W238" s="33" t="str">
        <f t="shared" si="942"/>
        <v/>
      </c>
      <c r="X238" s="33" t="str">
        <f t="shared" si="942"/>
        <v/>
      </c>
      <c r="Y238" s="33" t="str">
        <f t="shared" si="942"/>
        <v/>
      </c>
      <c r="Z238" s="33" t="str">
        <f t="shared" si="942"/>
        <v/>
      </c>
      <c r="AA238" s="33" t="str">
        <f t="shared" si="942"/>
        <v/>
      </c>
      <c r="AB238" s="33" t="str">
        <f t="shared" si="942"/>
        <v/>
      </c>
      <c r="AC238" s="33" t="str">
        <f t="shared" si="942"/>
        <v/>
      </c>
      <c r="AD238" s="33" t="str">
        <f t="shared" si="942"/>
        <v/>
      </c>
      <c r="AE238" s="33" t="str">
        <f t="shared" si="942"/>
        <v/>
      </c>
      <c r="AF238" s="33" t="str">
        <f t="shared" si="942"/>
        <v/>
      </c>
      <c r="AG238" s="33" t="str">
        <f t="shared" si="942"/>
        <v/>
      </c>
      <c r="AH238" s="30" t="s">
        <v>16</v>
      </c>
      <c r="AI238" s="31">
        <f>+COUNTIF(C242:AG242,"夏休")+COUNTIF(C242:AG242,"冬休")+COUNTIF(C242:AG242,"中止")</f>
        <v>0</v>
      </c>
    </row>
    <row r="239" spans="2:36" ht="13.5" customHeight="1" x14ac:dyDescent="0.15">
      <c r="B239" s="70" t="s">
        <v>8</v>
      </c>
      <c r="C239" s="73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7"/>
      <c r="AE239" s="67"/>
      <c r="AF239" s="64"/>
      <c r="AG239" s="76"/>
      <c r="AH239" s="34" t="s">
        <v>2</v>
      </c>
      <c r="AI239" s="35">
        <f>COUNT(C237:AG237)-AI238</f>
        <v>0</v>
      </c>
    </row>
    <row r="240" spans="2:36" ht="13.5" customHeight="1" x14ac:dyDescent="0.15">
      <c r="B240" s="71"/>
      <c r="C240" s="74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8"/>
      <c r="AE240" s="68"/>
      <c r="AF240" s="65"/>
      <c r="AG240" s="77"/>
      <c r="AH240" s="34" t="s">
        <v>6</v>
      </c>
      <c r="AI240" s="36">
        <f>+COUNTIF(C243:AG243,"休")</f>
        <v>0</v>
      </c>
      <c r="AJ240" s="37" t="e">
        <f>IF(AI241&gt;0.285,"",IF(AI240&lt;AI237,"←計画日数が足りません",""))</f>
        <v>#DIV/0!</v>
      </c>
    </row>
    <row r="241" spans="2:36" ht="13.5" customHeight="1" x14ac:dyDescent="0.15">
      <c r="B241" s="72"/>
      <c r="C241" s="75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9"/>
      <c r="AE241" s="69"/>
      <c r="AF241" s="66"/>
      <c r="AG241" s="78"/>
      <c r="AH241" s="34" t="s">
        <v>9</v>
      </c>
      <c r="AI241" s="49" t="e">
        <f>+AI240/AI239</f>
        <v>#DIV/0!</v>
      </c>
    </row>
    <row r="242" spans="2:36" x14ac:dyDescent="0.15">
      <c r="B242" s="39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34" t="s">
        <v>10</v>
      </c>
      <c r="AI242" s="36">
        <f>+COUNTIF(C244:AG244,"*休")</f>
        <v>0</v>
      </c>
    </row>
    <row r="243" spans="2:36" x14ac:dyDescent="0.15">
      <c r="B243" s="32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54"/>
      <c r="AH243" s="40" t="s">
        <v>4</v>
      </c>
      <c r="AI243" s="50" t="e">
        <f>+AI242/AI239</f>
        <v>#DIV/0!</v>
      </c>
    </row>
    <row r="244" spans="2:36" x14ac:dyDescent="0.15">
      <c r="B244" s="42" t="s">
        <v>7</v>
      </c>
      <c r="C244" s="55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7"/>
      <c r="AH244" s="43" t="s">
        <v>18</v>
      </c>
      <c r="AI244" s="44" t="e">
        <f>_xlfn.IFS(AI243&gt;=0.285,"OK",AI237&lt;=AI242,"OK",AI237&gt;AI242,"NG")</f>
        <v>#DIV/0!</v>
      </c>
      <c r="AJ244" s="37" t="e">
        <f>IF(AI244="NG","←月単位未達成","←月単位達成")</f>
        <v>#DIV/0!</v>
      </c>
    </row>
    <row r="245" spans="2:36" hidden="1" x14ac:dyDescent="0.15">
      <c r="C245" s="53" t="str">
        <f>IF($C242="","通常",C242)</f>
        <v>通常</v>
      </c>
      <c r="D245" s="53" t="str">
        <f t="shared" ref="D245:AG245" si="943">IF(D242="","通常",D242)</f>
        <v>通常</v>
      </c>
      <c r="E245" s="53" t="str">
        <f t="shared" si="943"/>
        <v>通常</v>
      </c>
      <c r="F245" s="53" t="str">
        <f t="shared" si="943"/>
        <v>通常</v>
      </c>
      <c r="G245" s="53" t="str">
        <f t="shared" si="943"/>
        <v>通常</v>
      </c>
      <c r="H245" s="53" t="str">
        <f t="shared" si="943"/>
        <v>通常</v>
      </c>
      <c r="I245" s="53" t="str">
        <f t="shared" si="943"/>
        <v>通常</v>
      </c>
      <c r="J245" s="53" t="str">
        <f t="shared" si="943"/>
        <v>通常</v>
      </c>
      <c r="K245" s="53" t="str">
        <f t="shared" si="943"/>
        <v>通常</v>
      </c>
      <c r="L245" s="53" t="str">
        <f t="shared" si="943"/>
        <v>通常</v>
      </c>
      <c r="M245" s="53" t="str">
        <f t="shared" si="943"/>
        <v>通常</v>
      </c>
      <c r="N245" s="53" t="str">
        <f t="shared" si="943"/>
        <v>通常</v>
      </c>
      <c r="O245" s="53" t="str">
        <f t="shared" si="943"/>
        <v>通常</v>
      </c>
      <c r="P245" s="53" t="str">
        <f t="shared" si="943"/>
        <v>通常</v>
      </c>
      <c r="Q245" s="53" t="str">
        <f t="shared" si="943"/>
        <v>通常</v>
      </c>
      <c r="R245" s="53" t="str">
        <f t="shared" si="943"/>
        <v>通常</v>
      </c>
      <c r="S245" s="53" t="str">
        <f t="shared" si="943"/>
        <v>通常</v>
      </c>
      <c r="T245" s="53" t="str">
        <f t="shared" si="943"/>
        <v>通常</v>
      </c>
      <c r="U245" s="53" t="str">
        <f t="shared" si="943"/>
        <v>通常</v>
      </c>
      <c r="V245" s="53" t="str">
        <f t="shared" si="943"/>
        <v>通常</v>
      </c>
      <c r="W245" s="53" t="str">
        <f t="shared" si="943"/>
        <v>通常</v>
      </c>
      <c r="X245" s="53" t="str">
        <f t="shared" si="943"/>
        <v>通常</v>
      </c>
      <c r="Y245" s="53" t="str">
        <f t="shared" si="943"/>
        <v>通常</v>
      </c>
      <c r="Z245" s="53" t="str">
        <f t="shared" si="943"/>
        <v>通常</v>
      </c>
      <c r="AA245" s="53" t="str">
        <f t="shared" si="943"/>
        <v>通常</v>
      </c>
      <c r="AB245" s="53" t="str">
        <f t="shared" si="943"/>
        <v>通常</v>
      </c>
      <c r="AC245" s="53" t="str">
        <f t="shared" si="943"/>
        <v>通常</v>
      </c>
      <c r="AD245" s="53" t="str">
        <f t="shared" si="943"/>
        <v>通常</v>
      </c>
      <c r="AE245" s="53" t="str">
        <f t="shared" si="943"/>
        <v>通常</v>
      </c>
      <c r="AF245" s="53" t="str">
        <f t="shared" si="943"/>
        <v>通常</v>
      </c>
      <c r="AG245" s="53" t="str">
        <f t="shared" si="943"/>
        <v>通常</v>
      </c>
      <c r="AI245" s="52"/>
      <c r="AJ245" s="37"/>
    </row>
    <row r="246" spans="2:36" hidden="1" x14ac:dyDescent="0.15">
      <c r="C246" s="53" t="str">
        <f>IF(C242="","通常実績",C242)</f>
        <v>通常実績</v>
      </c>
      <c r="D246" s="53" t="str">
        <f t="shared" ref="D246:AG246" si="944">IF(D242="","通常実績",D242)</f>
        <v>通常実績</v>
      </c>
      <c r="E246" s="53" t="str">
        <f t="shared" si="944"/>
        <v>通常実績</v>
      </c>
      <c r="F246" s="53" t="str">
        <f t="shared" si="944"/>
        <v>通常実績</v>
      </c>
      <c r="G246" s="53" t="str">
        <f t="shared" si="944"/>
        <v>通常実績</v>
      </c>
      <c r="H246" s="53" t="str">
        <f t="shared" si="944"/>
        <v>通常実績</v>
      </c>
      <c r="I246" s="53" t="str">
        <f t="shared" si="944"/>
        <v>通常実績</v>
      </c>
      <c r="J246" s="53" t="str">
        <f t="shared" si="944"/>
        <v>通常実績</v>
      </c>
      <c r="K246" s="53" t="str">
        <f t="shared" si="944"/>
        <v>通常実績</v>
      </c>
      <c r="L246" s="53" t="str">
        <f t="shared" si="944"/>
        <v>通常実績</v>
      </c>
      <c r="M246" s="53" t="str">
        <f t="shared" si="944"/>
        <v>通常実績</v>
      </c>
      <c r="N246" s="53" t="str">
        <f t="shared" si="944"/>
        <v>通常実績</v>
      </c>
      <c r="O246" s="53" t="str">
        <f t="shared" si="944"/>
        <v>通常実績</v>
      </c>
      <c r="P246" s="53" t="str">
        <f t="shared" si="944"/>
        <v>通常実績</v>
      </c>
      <c r="Q246" s="53" t="str">
        <f t="shared" si="944"/>
        <v>通常実績</v>
      </c>
      <c r="R246" s="53" t="str">
        <f t="shared" si="944"/>
        <v>通常実績</v>
      </c>
      <c r="S246" s="53" t="str">
        <f t="shared" si="944"/>
        <v>通常実績</v>
      </c>
      <c r="T246" s="53" t="str">
        <f t="shared" si="944"/>
        <v>通常実績</v>
      </c>
      <c r="U246" s="53" t="str">
        <f t="shared" si="944"/>
        <v>通常実績</v>
      </c>
      <c r="V246" s="53" t="str">
        <f t="shared" si="944"/>
        <v>通常実績</v>
      </c>
      <c r="W246" s="53" t="str">
        <f t="shared" si="944"/>
        <v>通常実績</v>
      </c>
      <c r="X246" s="53" t="str">
        <f t="shared" si="944"/>
        <v>通常実績</v>
      </c>
      <c r="Y246" s="53" t="str">
        <f t="shared" si="944"/>
        <v>通常実績</v>
      </c>
      <c r="Z246" s="53" t="str">
        <f t="shared" si="944"/>
        <v>通常実績</v>
      </c>
      <c r="AA246" s="53" t="str">
        <f t="shared" si="944"/>
        <v>通常実績</v>
      </c>
      <c r="AB246" s="53" t="str">
        <f t="shared" si="944"/>
        <v>通常実績</v>
      </c>
      <c r="AC246" s="53" t="str">
        <f t="shared" si="944"/>
        <v>通常実績</v>
      </c>
      <c r="AD246" s="53" t="str">
        <f t="shared" si="944"/>
        <v>通常実績</v>
      </c>
      <c r="AE246" s="53" t="str">
        <f t="shared" si="944"/>
        <v>通常実績</v>
      </c>
      <c r="AF246" s="53" t="str">
        <f t="shared" si="944"/>
        <v>通常実績</v>
      </c>
      <c r="AG246" s="53" t="str">
        <f t="shared" si="944"/>
        <v>通常実績</v>
      </c>
      <c r="AI246" s="52"/>
      <c r="AJ246" s="37"/>
    </row>
    <row r="248" spans="2:36" hidden="1" x14ac:dyDescent="0.15">
      <c r="C248" s="7" t="e">
        <f>YEAR(C251)</f>
        <v>#VALUE!</v>
      </c>
      <c r="D248" s="7" t="e">
        <f>MONTH(C251)</f>
        <v>#VALUE!</v>
      </c>
    </row>
    <row r="249" spans="2:36" x14ac:dyDescent="0.15">
      <c r="B249" s="11" t="s">
        <v>19</v>
      </c>
      <c r="C249" s="79" t="e">
        <f>C251</f>
        <v>#VALUE!</v>
      </c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1"/>
    </row>
    <row r="250" spans="2:36" hidden="1" x14ac:dyDescent="0.15">
      <c r="B250" s="45"/>
      <c r="C250" s="29" t="e">
        <f>DATE($C248,$D248,1)</f>
        <v>#VALUE!</v>
      </c>
      <c r="D250" s="29" t="e">
        <f>C250+1</f>
        <v>#VALUE!</v>
      </c>
      <c r="E250" s="29" t="e">
        <f t="shared" ref="E250" si="945">D250+1</f>
        <v>#VALUE!</v>
      </c>
      <c r="F250" s="29" t="e">
        <f t="shared" ref="F250" si="946">E250+1</f>
        <v>#VALUE!</v>
      </c>
      <c r="G250" s="29" t="e">
        <f t="shared" ref="G250" si="947">F250+1</f>
        <v>#VALUE!</v>
      </c>
      <c r="H250" s="29" t="e">
        <f t="shared" ref="H250" si="948">G250+1</f>
        <v>#VALUE!</v>
      </c>
      <c r="I250" s="29" t="e">
        <f t="shared" ref="I250" si="949">H250+1</f>
        <v>#VALUE!</v>
      </c>
      <c r="J250" s="29" t="e">
        <f t="shared" ref="J250" si="950">I250+1</f>
        <v>#VALUE!</v>
      </c>
      <c r="K250" s="29" t="e">
        <f t="shared" ref="K250" si="951">J250+1</f>
        <v>#VALUE!</v>
      </c>
      <c r="L250" s="29" t="e">
        <f t="shared" ref="L250" si="952">K250+1</f>
        <v>#VALUE!</v>
      </c>
      <c r="M250" s="29" t="e">
        <f t="shared" ref="M250" si="953">L250+1</f>
        <v>#VALUE!</v>
      </c>
      <c r="N250" s="29" t="e">
        <f t="shared" ref="N250" si="954">M250+1</f>
        <v>#VALUE!</v>
      </c>
      <c r="O250" s="29" t="e">
        <f t="shared" ref="O250" si="955">N250+1</f>
        <v>#VALUE!</v>
      </c>
      <c r="P250" s="29" t="e">
        <f t="shared" ref="P250" si="956">O250+1</f>
        <v>#VALUE!</v>
      </c>
      <c r="Q250" s="29" t="e">
        <f t="shared" ref="Q250" si="957">P250+1</f>
        <v>#VALUE!</v>
      </c>
      <c r="R250" s="29" t="e">
        <f t="shared" ref="R250" si="958">Q250+1</f>
        <v>#VALUE!</v>
      </c>
      <c r="S250" s="29" t="e">
        <f t="shared" ref="S250" si="959">R250+1</f>
        <v>#VALUE!</v>
      </c>
      <c r="T250" s="29" t="e">
        <f t="shared" ref="T250" si="960">S250+1</f>
        <v>#VALUE!</v>
      </c>
      <c r="U250" s="29" t="e">
        <f t="shared" ref="U250" si="961">T250+1</f>
        <v>#VALUE!</v>
      </c>
      <c r="V250" s="29" t="e">
        <f t="shared" ref="V250" si="962">U250+1</f>
        <v>#VALUE!</v>
      </c>
      <c r="W250" s="29" t="e">
        <f t="shared" ref="W250" si="963">V250+1</f>
        <v>#VALUE!</v>
      </c>
      <c r="X250" s="29" t="e">
        <f t="shared" ref="X250" si="964">W250+1</f>
        <v>#VALUE!</v>
      </c>
      <c r="Y250" s="29" t="e">
        <f t="shared" ref="Y250" si="965">X250+1</f>
        <v>#VALUE!</v>
      </c>
      <c r="Z250" s="29" t="e">
        <f t="shared" ref="Z250" si="966">Y250+1</f>
        <v>#VALUE!</v>
      </c>
      <c r="AA250" s="29" t="e">
        <f t="shared" ref="AA250" si="967">Z250+1</f>
        <v>#VALUE!</v>
      </c>
      <c r="AB250" s="29" t="e">
        <f t="shared" ref="AB250" si="968">AA250+1</f>
        <v>#VALUE!</v>
      </c>
      <c r="AC250" s="29" t="e">
        <f t="shared" ref="AC250" si="969">AB250+1</f>
        <v>#VALUE!</v>
      </c>
      <c r="AD250" s="29" t="e">
        <f t="shared" ref="AD250" si="970">AC250+1</f>
        <v>#VALUE!</v>
      </c>
      <c r="AE250" s="29" t="e">
        <f t="shared" ref="AE250" si="971">AD250+1</f>
        <v>#VALUE!</v>
      </c>
      <c r="AF250" s="29" t="e">
        <f t="shared" ref="AF250" si="972">AE250+1</f>
        <v>#VALUE!</v>
      </c>
      <c r="AG250" s="29" t="e">
        <f t="shared" ref="AG250" si="973">AF250+1</f>
        <v>#VALUE!</v>
      </c>
      <c r="AH250" s="46"/>
      <c r="AI250" s="47"/>
    </row>
    <row r="251" spans="2:36" x14ac:dyDescent="0.15">
      <c r="B251" s="27" t="s">
        <v>20</v>
      </c>
      <c r="C251" s="48" t="e">
        <f>IF(EDATE(C236,1)&gt;$G$8,"",EDATE(C236,1))</f>
        <v>#VALUE!</v>
      </c>
      <c r="D251" s="29" t="e">
        <f>IF(D250&gt;$G$8,"",IF(C251=EOMONTH(DATE($C248,$D248,1),0),"",IF(C251="","",C251+1)))</f>
        <v>#VALUE!</v>
      </c>
      <c r="E251" s="29" t="e">
        <f t="shared" ref="E251" si="974">IF(E250&gt;$G$8,"",IF(D251=EOMONTH(DATE($C248,$D248,1),0),"",IF(D251="","",D251+1)))</f>
        <v>#VALUE!</v>
      </c>
      <c r="F251" s="29" t="e">
        <f t="shared" ref="F251" si="975">IF(F250&gt;$G$8,"",IF(E251=EOMONTH(DATE($C248,$D248,1),0),"",IF(E251="","",E251+1)))</f>
        <v>#VALUE!</v>
      </c>
      <c r="G251" s="29" t="e">
        <f t="shared" ref="G251" si="976">IF(G250&gt;$G$8,"",IF(F251=EOMONTH(DATE($C248,$D248,1),0),"",IF(F251="","",F251+1)))</f>
        <v>#VALUE!</v>
      </c>
      <c r="H251" s="29" t="e">
        <f t="shared" ref="H251" si="977">IF(H250&gt;$G$8,"",IF(G251=EOMONTH(DATE($C248,$D248,1),0),"",IF(G251="","",G251+1)))</f>
        <v>#VALUE!</v>
      </c>
      <c r="I251" s="29" t="e">
        <f t="shared" ref="I251" si="978">IF(I250&gt;$G$8,"",IF(H251=EOMONTH(DATE($C248,$D248,1),0),"",IF(H251="","",H251+1)))</f>
        <v>#VALUE!</v>
      </c>
      <c r="J251" s="29" t="e">
        <f t="shared" ref="J251" si="979">IF(J250&gt;$G$8,"",IF(I251=EOMONTH(DATE($C248,$D248,1),0),"",IF(I251="","",I251+1)))</f>
        <v>#VALUE!</v>
      </c>
      <c r="K251" s="29" t="e">
        <f t="shared" ref="K251" si="980">IF(K250&gt;$G$8,"",IF(J251=EOMONTH(DATE($C248,$D248,1),0),"",IF(J251="","",J251+1)))</f>
        <v>#VALUE!</v>
      </c>
      <c r="L251" s="29" t="e">
        <f t="shared" ref="L251" si="981">IF(L250&gt;$G$8,"",IF(K251=EOMONTH(DATE($C248,$D248,1),0),"",IF(K251="","",K251+1)))</f>
        <v>#VALUE!</v>
      </c>
      <c r="M251" s="29" t="e">
        <f t="shared" ref="M251" si="982">IF(M250&gt;$G$8,"",IF(L251=EOMONTH(DATE($C248,$D248,1),0),"",IF(L251="","",L251+1)))</f>
        <v>#VALUE!</v>
      </c>
      <c r="N251" s="29" t="e">
        <f t="shared" ref="N251" si="983">IF(N250&gt;$G$8,"",IF(M251=EOMONTH(DATE($C248,$D248,1),0),"",IF(M251="","",M251+1)))</f>
        <v>#VALUE!</v>
      </c>
      <c r="O251" s="29" t="e">
        <f t="shared" ref="O251" si="984">IF(O250&gt;$G$8,"",IF(N251=EOMONTH(DATE($C248,$D248,1),0),"",IF(N251="","",N251+1)))</f>
        <v>#VALUE!</v>
      </c>
      <c r="P251" s="29" t="e">
        <f t="shared" ref="P251" si="985">IF(P250&gt;$G$8,"",IF(O251=EOMONTH(DATE($C248,$D248,1),0),"",IF(O251="","",O251+1)))</f>
        <v>#VALUE!</v>
      </c>
      <c r="Q251" s="29" t="e">
        <f t="shared" ref="Q251" si="986">IF(Q250&gt;$G$8,"",IF(P251=EOMONTH(DATE($C248,$D248,1),0),"",IF(P251="","",P251+1)))</f>
        <v>#VALUE!</v>
      </c>
      <c r="R251" s="29" t="e">
        <f t="shared" ref="R251" si="987">IF(R250&gt;$G$8,"",IF(Q251=EOMONTH(DATE($C248,$D248,1),0),"",IF(Q251="","",Q251+1)))</f>
        <v>#VALUE!</v>
      </c>
      <c r="S251" s="29" t="e">
        <f t="shared" ref="S251" si="988">IF(S250&gt;$G$8,"",IF(R251=EOMONTH(DATE($C248,$D248,1),0),"",IF(R251="","",R251+1)))</f>
        <v>#VALUE!</v>
      </c>
      <c r="T251" s="29" t="e">
        <f t="shared" ref="T251" si="989">IF(T250&gt;$G$8,"",IF(S251=EOMONTH(DATE($C248,$D248,1),0),"",IF(S251="","",S251+1)))</f>
        <v>#VALUE!</v>
      </c>
      <c r="U251" s="29" t="e">
        <f t="shared" ref="U251" si="990">IF(U250&gt;$G$8,"",IF(T251=EOMONTH(DATE($C248,$D248,1),0),"",IF(T251="","",T251+1)))</f>
        <v>#VALUE!</v>
      </c>
      <c r="V251" s="29" t="e">
        <f t="shared" ref="V251" si="991">IF(V250&gt;$G$8,"",IF(U251=EOMONTH(DATE($C248,$D248,1),0),"",IF(U251="","",U251+1)))</f>
        <v>#VALUE!</v>
      </c>
      <c r="W251" s="29" t="e">
        <f t="shared" ref="W251" si="992">IF(W250&gt;$G$8,"",IF(V251=EOMONTH(DATE($C248,$D248,1),0),"",IF(V251="","",V251+1)))</f>
        <v>#VALUE!</v>
      </c>
      <c r="X251" s="29" t="e">
        <f t="shared" ref="X251" si="993">IF(X250&gt;$G$8,"",IF(W251=EOMONTH(DATE($C248,$D248,1),0),"",IF(W251="","",W251+1)))</f>
        <v>#VALUE!</v>
      </c>
      <c r="Y251" s="29" t="e">
        <f t="shared" ref="Y251" si="994">IF(Y250&gt;$G$8,"",IF(X251=EOMONTH(DATE($C248,$D248,1),0),"",IF(X251="","",X251+1)))</f>
        <v>#VALUE!</v>
      </c>
      <c r="Z251" s="29" t="e">
        <f t="shared" ref="Z251" si="995">IF(Z250&gt;$G$8,"",IF(Y251=EOMONTH(DATE($C248,$D248,1),0),"",IF(Y251="","",Y251+1)))</f>
        <v>#VALUE!</v>
      </c>
      <c r="AA251" s="29" t="e">
        <f t="shared" ref="AA251" si="996">IF(AA250&gt;$G$8,"",IF(Z251=EOMONTH(DATE($C248,$D248,1),0),"",IF(Z251="","",Z251+1)))</f>
        <v>#VALUE!</v>
      </c>
      <c r="AB251" s="29" t="e">
        <f t="shared" ref="AB251" si="997">IF(AB250&gt;$G$8,"",IF(AA251=EOMONTH(DATE($C248,$D248,1),0),"",IF(AA251="","",AA251+1)))</f>
        <v>#VALUE!</v>
      </c>
      <c r="AC251" s="29" t="e">
        <f t="shared" ref="AC251" si="998">IF(AC250&gt;$G$8,"",IF(AB251=EOMONTH(DATE($C248,$D248,1),0),"",IF(AB251="","",AB251+1)))</f>
        <v>#VALUE!</v>
      </c>
      <c r="AD251" s="29" t="e">
        <f t="shared" ref="AD251" si="999">IF(AD250&gt;$G$8,"",IF(AC251=EOMONTH(DATE($C248,$D248,1),0),"",IF(AC251="","",AC251+1)))</f>
        <v>#VALUE!</v>
      </c>
      <c r="AE251" s="29" t="e">
        <f t="shared" ref="AE251" si="1000">IF(AE250&gt;$G$8,"",IF(AD251=EOMONTH(DATE($C248,$D248,1),0),"",IF(AD251="","",AD251+1)))</f>
        <v>#VALUE!</v>
      </c>
      <c r="AF251" s="29" t="e">
        <f t="shared" ref="AF251" si="1001">IF(AF250&gt;$G$8,"",IF(AE251=EOMONTH(DATE($C248,$D248,1),0),"",IF(AE251="","",AE251+1)))</f>
        <v>#VALUE!</v>
      </c>
      <c r="AG251" s="29" t="e">
        <f t="shared" ref="AG251" si="1002">IF(AG250&gt;$G$8,"",IF(AF251=EOMONTH(DATE($C248,$D248,1),0),"",IF(AF251="","",AF251+1)))</f>
        <v>#VALUE!</v>
      </c>
      <c r="AH251" s="30" t="s">
        <v>21</v>
      </c>
      <c r="AI251" s="31">
        <f>+COUNTIFS(C252:AG252,"土",C256:AG256,"")+COUNTIFS(C252:AG252,"日",C256:AG256,"")</f>
        <v>0</v>
      </c>
    </row>
    <row r="252" spans="2:36" x14ac:dyDescent="0.15">
      <c r="B252" s="32" t="s">
        <v>5</v>
      </c>
      <c r="C252" s="33" t="str">
        <f>IFERROR(TEXT(WEEKDAY(+C251),"aaa"),"")</f>
        <v/>
      </c>
      <c r="D252" s="33" t="str">
        <f t="shared" ref="D252:AG252" si="1003">IFERROR(TEXT(WEEKDAY(+D251),"aaa"),"")</f>
        <v/>
      </c>
      <c r="E252" s="33" t="str">
        <f t="shared" si="1003"/>
        <v/>
      </c>
      <c r="F252" s="33" t="str">
        <f t="shared" si="1003"/>
        <v/>
      </c>
      <c r="G252" s="33" t="str">
        <f t="shared" si="1003"/>
        <v/>
      </c>
      <c r="H252" s="33" t="str">
        <f t="shared" si="1003"/>
        <v/>
      </c>
      <c r="I252" s="33" t="str">
        <f t="shared" si="1003"/>
        <v/>
      </c>
      <c r="J252" s="33" t="str">
        <f t="shared" si="1003"/>
        <v/>
      </c>
      <c r="K252" s="33" t="str">
        <f t="shared" si="1003"/>
        <v/>
      </c>
      <c r="L252" s="33" t="str">
        <f t="shared" si="1003"/>
        <v/>
      </c>
      <c r="M252" s="33" t="str">
        <f t="shared" si="1003"/>
        <v/>
      </c>
      <c r="N252" s="33" t="str">
        <f t="shared" si="1003"/>
        <v/>
      </c>
      <c r="O252" s="33" t="str">
        <f t="shared" si="1003"/>
        <v/>
      </c>
      <c r="P252" s="33" t="str">
        <f t="shared" si="1003"/>
        <v/>
      </c>
      <c r="Q252" s="33" t="str">
        <f t="shared" si="1003"/>
        <v/>
      </c>
      <c r="R252" s="33" t="str">
        <f t="shared" si="1003"/>
        <v/>
      </c>
      <c r="S252" s="33" t="str">
        <f t="shared" si="1003"/>
        <v/>
      </c>
      <c r="T252" s="33" t="str">
        <f t="shared" si="1003"/>
        <v/>
      </c>
      <c r="U252" s="33" t="str">
        <f t="shared" si="1003"/>
        <v/>
      </c>
      <c r="V252" s="33" t="str">
        <f t="shared" si="1003"/>
        <v/>
      </c>
      <c r="W252" s="33" t="str">
        <f t="shared" si="1003"/>
        <v/>
      </c>
      <c r="X252" s="33" t="str">
        <f t="shared" si="1003"/>
        <v/>
      </c>
      <c r="Y252" s="33" t="str">
        <f t="shared" si="1003"/>
        <v/>
      </c>
      <c r="Z252" s="33" t="str">
        <f t="shared" si="1003"/>
        <v/>
      </c>
      <c r="AA252" s="33" t="str">
        <f t="shared" si="1003"/>
        <v/>
      </c>
      <c r="AB252" s="33" t="str">
        <f t="shared" si="1003"/>
        <v/>
      </c>
      <c r="AC252" s="33" t="str">
        <f t="shared" si="1003"/>
        <v/>
      </c>
      <c r="AD252" s="33" t="str">
        <f t="shared" si="1003"/>
        <v/>
      </c>
      <c r="AE252" s="33" t="str">
        <f t="shared" si="1003"/>
        <v/>
      </c>
      <c r="AF252" s="33" t="str">
        <f t="shared" si="1003"/>
        <v/>
      </c>
      <c r="AG252" s="33" t="str">
        <f t="shared" si="1003"/>
        <v/>
      </c>
      <c r="AH252" s="30" t="s">
        <v>16</v>
      </c>
      <c r="AI252" s="31">
        <f>+COUNTIF(C256:AG256,"夏休")+COUNTIF(C256:AG256,"冬休")+COUNTIF(C256:AG256,"中止")</f>
        <v>0</v>
      </c>
    </row>
    <row r="253" spans="2:36" ht="13.5" customHeight="1" x14ac:dyDescent="0.15">
      <c r="B253" s="70" t="s">
        <v>8</v>
      </c>
      <c r="C253" s="73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7"/>
      <c r="AE253" s="67"/>
      <c r="AF253" s="64"/>
      <c r="AG253" s="76"/>
      <c r="AH253" s="34" t="s">
        <v>2</v>
      </c>
      <c r="AI253" s="35">
        <f>COUNT(C251:AG251)-AI252</f>
        <v>0</v>
      </c>
    </row>
    <row r="254" spans="2:36" ht="13.5" customHeight="1" x14ac:dyDescent="0.15">
      <c r="B254" s="71"/>
      <c r="C254" s="74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8"/>
      <c r="AE254" s="68"/>
      <c r="AF254" s="65"/>
      <c r="AG254" s="77"/>
      <c r="AH254" s="34" t="s">
        <v>6</v>
      </c>
      <c r="AI254" s="36">
        <f>+COUNTIF(C257:AG257,"休")</f>
        <v>0</v>
      </c>
      <c r="AJ254" s="37" t="e">
        <f>IF(AI255&gt;0.285,"",IF(AI254&lt;AI251,"←計画日数が足りません",""))</f>
        <v>#DIV/0!</v>
      </c>
    </row>
    <row r="255" spans="2:36" ht="13.5" customHeight="1" x14ac:dyDescent="0.15">
      <c r="B255" s="72"/>
      <c r="C255" s="75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9"/>
      <c r="AE255" s="69"/>
      <c r="AF255" s="66"/>
      <c r="AG255" s="78"/>
      <c r="AH255" s="34" t="s">
        <v>9</v>
      </c>
      <c r="AI255" s="49" t="e">
        <f>+AI254/AI253</f>
        <v>#DIV/0!</v>
      </c>
    </row>
    <row r="256" spans="2:36" x14ac:dyDescent="0.15">
      <c r="B256" s="39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34" t="s">
        <v>10</v>
      </c>
      <c r="AI256" s="36">
        <f>+COUNTIF(C258:AG258,"*休")</f>
        <v>0</v>
      </c>
    </row>
    <row r="257" spans="2:36" x14ac:dyDescent="0.15">
      <c r="B257" s="32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54"/>
      <c r="AH257" s="40" t="s">
        <v>4</v>
      </c>
      <c r="AI257" s="50" t="e">
        <f>+AI256/AI253</f>
        <v>#DIV/0!</v>
      </c>
    </row>
    <row r="258" spans="2:36" x14ac:dyDescent="0.15">
      <c r="B258" s="42" t="s">
        <v>7</v>
      </c>
      <c r="C258" s="55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7"/>
      <c r="AH258" s="43" t="s">
        <v>18</v>
      </c>
      <c r="AI258" s="44" t="e">
        <f>_xlfn.IFS(AI257&gt;=0.285,"OK",AI251&lt;=AI256,"OK",AI251&gt;AI256,"NG")</f>
        <v>#DIV/0!</v>
      </c>
      <c r="AJ258" s="37" t="e">
        <f>IF(AI258="NG","←月単位未達成","←月単位達成")</f>
        <v>#DIV/0!</v>
      </c>
    </row>
    <row r="259" spans="2:36" hidden="1" x14ac:dyDescent="0.15">
      <c r="C259" s="53" t="str">
        <f>IF($C256="","通常",C256)</f>
        <v>通常</v>
      </c>
      <c r="D259" s="53" t="str">
        <f t="shared" ref="D259:AG259" si="1004">IF(D256="","通常",D256)</f>
        <v>通常</v>
      </c>
      <c r="E259" s="53" t="str">
        <f t="shared" si="1004"/>
        <v>通常</v>
      </c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 t="str">
        <f t="shared" si="1004"/>
        <v>通常</v>
      </c>
      <c r="AE259" s="53" t="str">
        <f t="shared" si="1004"/>
        <v>通常</v>
      </c>
      <c r="AF259" s="53" t="str">
        <f t="shared" si="1004"/>
        <v>通常</v>
      </c>
      <c r="AG259" s="53" t="str">
        <f t="shared" si="1004"/>
        <v>通常</v>
      </c>
      <c r="AI259" s="52"/>
      <c r="AJ259" s="37"/>
    </row>
    <row r="260" spans="2:36" hidden="1" x14ac:dyDescent="0.15">
      <c r="C260" s="53" t="str">
        <f>IF(C256="","通常実績",C256)</f>
        <v>通常実績</v>
      </c>
      <c r="D260" s="53" t="str">
        <f t="shared" ref="D260:AG260" si="1005">IF(D256="","通常実績",D256)</f>
        <v>通常実績</v>
      </c>
      <c r="E260" s="53" t="str">
        <f t="shared" si="1005"/>
        <v>通常実績</v>
      </c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 t="str">
        <f t="shared" si="1005"/>
        <v>通常実績</v>
      </c>
      <c r="AE260" s="53" t="str">
        <f t="shared" si="1005"/>
        <v>通常実績</v>
      </c>
      <c r="AF260" s="53" t="str">
        <f t="shared" si="1005"/>
        <v>通常実績</v>
      </c>
      <c r="AG260" s="53" t="str">
        <f t="shared" si="1005"/>
        <v>通常実績</v>
      </c>
      <c r="AI260" s="52"/>
      <c r="AJ260" s="37"/>
    </row>
    <row r="262" spans="2:36" hidden="1" x14ac:dyDescent="0.15">
      <c r="C262" s="7" t="e">
        <f>YEAR(C265)</f>
        <v>#VALUE!</v>
      </c>
      <c r="D262" s="7" t="e">
        <f>MONTH(C265)</f>
        <v>#VALUE!</v>
      </c>
    </row>
    <row r="263" spans="2:36" x14ac:dyDescent="0.15">
      <c r="B263" s="11" t="s">
        <v>19</v>
      </c>
      <c r="C263" s="79" t="e">
        <f>C265</f>
        <v>#VALUE!</v>
      </c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1"/>
    </row>
    <row r="264" spans="2:36" hidden="1" x14ac:dyDescent="0.15">
      <c r="B264" s="45"/>
      <c r="C264" s="29" t="e">
        <f>DATE($C262,$D262,1)</f>
        <v>#VALUE!</v>
      </c>
      <c r="D264" s="29" t="e">
        <f>C264+1</f>
        <v>#VALUE!</v>
      </c>
      <c r="E264" s="29" t="e">
        <f t="shared" ref="E264" si="1006">D264+1</f>
        <v>#VALUE!</v>
      </c>
      <c r="F264" s="29" t="e">
        <f t="shared" ref="F264" si="1007">E264+1</f>
        <v>#VALUE!</v>
      </c>
      <c r="G264" s="29" t="e">
        <f t="shared" ref="G264" si="1008">F264+1</f>
        <v>#VALUE!</v>
      </c>
      <c r="H264" s="29" t="e">
        <f t="shared" ref="H264" si="1009">G264+1</f>
        <v>#VALUE!</v>
      </c>
      <c r="I264" s="29" t="e">
        <f t="shared" ref="I264" si="1010">H264+1</f>
        <v>#VALUE!</v>
      </c>
      <c r="J264" s="29" t="e">
        <f t="shared" ref="J264" si="1011">I264+1</f>
        <v>#VALUE!</v>
      </c>
      <c r="K264" s="29" t="e">
        <f t="shared" ref="K264" si="1012">J264+1</f>
        <v>#VALUE!</v>
      </c>
      <c r="L264" s="29" t="e">
        <f t="shared" ref="L264" si="1013">K264+1</f>
        <v>#VALUE!</v>
      </c>
      <c r="M264" s="29" t="e">
        <f t="shared" ref="M264" si="1014">L264+1</f>
        <v>#VALUE!</v>
      </c>
      <c r="N264" s="29" t="e">
        <f t="shared" ref="N264" si="1015">M264+1</f>
        <v>#VALUE!</v>
      </c>
      <c r="O264" s="29" t="e">
        <f t="shared" ref="O264" si="1016">N264+1</f>
        <v>#VALUE!</v>
      </c>
      <c r="P264" s="29" t="e">
        <f t="shared" ref="P264" si="1017">O264+1</f>
        <v>#VALUE!</v>
      </c>
      <c r="Q264" s="29" t="e">
        <f t="shared" ref="Q264" si="1018">P264+1</f>
        <v>#VALUE!</v>
      </c>
      <c r="R264" s="29" t="e">
        <f t="shared" ref="R264" si="1019">Q264+1</f>
        <v>#VALUE!</v>
      </c>
      <c r="S264" s="29" t="e">
        <f t="shared" ref="S264" si="1020">R264+1</f>
        <v>#VALUE!</v>
      </c>
      <c r="T264" s="29" t="e">
        <f t="shared" ref="T264" si="1021">S264+1</f>
        <v>#VALUE!</v>
      </c>
      <c r="U264" s="29" t="e">
        <f t="shared" ref="U264" si="1022">T264+1</f>
        <v>#VALUE!</v>
      </c>
      <c r="V264" s="29" t="e">
        <f t="shared" ref="V264" si="1023">U264+1</f>
        <v>#VALUE!</v>
      </c>
      <c r="W264" s="29" t="e">
        <f t="shared" ref="W264" si="1024">V264+1</f>
        <v>#VALUE!</v>
      </c>
      <c r="X264" s="29" t="e">
        <f t="shared" ref="X264" si="1025">W264+1</f>
        <v>#VALUE!</v>
      </c>
      <c r="Y264" s="29" t="e">
        <f t="shared" ref="Y264" si="1026">X264+1</f>
        <v>#VALUE!</v>
      </c>
      <c r="Z264" s="29" t="e">
        <f t="shared" ref="Z264" si="1027">Y264+1</f>
        <v>#VALUE!</v>
      </c>
      <c r="AA264" s="29" t="e">
        <f t="shared" ref="AA264" si="1028">Z264+1</f>
        <v>#VALUE!</v>
      </c>
      <c r="AB264" s="29" t="e">
        <f t="shared" ref="AB264" si="1029">AA264+1</f>
        <v>#VALUE!</v>
      </c>
      <c r="AC264" s="29" t="e">
        <f t="shared" ref="AC264" si="1030">AB264+1</f>
        <v>#VALUE!</v>
      </c>
      <c r="AD264" s="29" t="e">
        <f t="shared" ref="AD264" si="1031">AC264+1</f>
        <v>#VALUE!</v>
      </c>
      <c r="AE264" s="29" t="e">
        <f t="shared" ref="AE264" si="1032">AD264+1</f>
        <v>#VALUE!</v>
      </c>
      <c r="AF264" s="29" t="e">
        <f t="shared" ref="AF264" si="1033">AE264+1</f>
        <v>#VALUE!</v>
      </c>
      <c r="AG264" s="29" t="e">
        <f t="shared" ref="AG264" si="1034">AF264+1</f>
        <v>#VALUE!</v>
      </c>
      <c r="AH264" s="46"/>
      <c r="AI264" s="47"/>
    </row>
    <row r="265" spans="2:36" x14ac:dyDescent="0.15">
      <c r="B265" s="27" t="s">
        <v>20</v>
      </c>
      <c r="C265" s="48" t="e">
        <f>IF(EDATE(C250,1)&gt;$G$8,"",EDATE(C250,1))</f>
        <v>#VALUE!</v>
      </c>
      <c r="D265" s="29" t="e">
        <f>IF(D264&gt;$G$8,"",IF(C265=EOMONTH(DATE($C262,$D262,1),0),"",IF(C265="","",C265+1)))</f>
        <v>#VALUE!</v>
      </c>
      <c r="E265" s="29" t="e">
        <f t="shared" ref="E265" si="1035">IF(E264&gt;$G$8,"",IF(D265=EOMONTH(DATE($C262,$D262,1),0),"",IF(D265="","",D265+1)))</f>
        <v>#VALUE!</v>
      </c>
      <c r="F265" s="29" t="e">
        <f t="shared" ref="F265" si="1036">IF(F264&gt;$G$8,"",IF(E265=EOMONTH(DATE($C262,$D262,1),0),"",IF(E265="","",E265+1)))</f>
        <v>#VALUE!</v>
      </c>
      <c r="G265" s="29" t="e">
        <f t="shared" ref="G265" si="1037">IF(G264&gt;$G$8,"",IF(F265=EOMONTH(DATE($C262,$D262,1),0),"",IF(F265="","",F265+1)))</f>
        <v>#VALUE!</v>
      </c>
      <c r="H265" s="29" t="e">
        <f t="shared" ref="H265" si="1038">IF(H264&gt;$G$8,"",IF(G265=EOMONTH(DATE($C262,$D262,1),0),"",IF(G265="","",G265+1)))</f>
        <v>#VALUE!</v>
      </c>
      <c r="I265" s="29" t="e">
        <f t="shared" ref="I265" si="1039">IF(I264&gt;$G$8,"",IF(H265=EOMONTH(DATE($C262,$D262,1),0),"",IF(H265="","",H265+1)))</f>
        <v>#VALUE!</v>
      </c>
      <c r="J265" s="29" t="e">
        <f t="shared" ref="J265" si="1040">IF(J264&gt;$G$8,"",IF(I265=EOMONTH(DATE($C262,$D262,1),0),"",IF(I265="","",I265+1)))</f>
        <v>#VALUE!</v>
      </c>
      <c r="K265" s="29" t="e">
        <f t="shared" ref="K265" si="1041">IF(K264&gt;$G$8,"",IF(J265=EOMONTH(DATE($C262,$D262,1),0),"",IF(J265="","",J265+1)))</f>
        <v>#VALUE!</v>
      </c>
      <c r="L265" s="29" t="e">
        <f t="shared" ref="L265" si="1042">IF(L264&gt;$G$8,"",IF(K265=EOMONTH(DATE($C262,$D262,1),0),"",IF(K265="","",K265+1)))</f>
        <v>#VALUE!</v>
      </c>
      <c r="M265" s="29" t="e">
        <f t="shared" ref="M265" si="1043">IF(M264&gt;$G$8,"",IF(L265=EOMONTH(DATE($C262,$D262,1),0),"",IF(L265="","",L265+1)))</f>
        <v>#VALUE!</v>
      </c>
      <c r="N265" s="29" t="e">
        <f t="shared" ref="N265" si="1044">IF(N264&gt;$G$8,"",IF(M265=EOMONTH(DATE($C262,$D262,1),0),"",IF(M265="","",M265+1)))</f>
        <v>#VALUE!</v>
      </c>
      <c r="O265" s="29" t="e">
        <f t="shared" ref="O265" si="1045">IF(O264&gt;$G$8,"",IF(N265=EOMONTH(DATE($C262,$D262,1),0),"",IF(N265="","",N265+1)))</f>
        <v>#VALUE!</v>
      </c>
      <c r="P265" s="29" t="e">
        <f t="shared" ref="P265" si="1046">IF(P264&gt;$G$8,"",IF(O265=EOMONTH(DATE($C262,$D262,1),0),"",IF(O265="","",O265+1)))</f>
        <v>#VALUE!</v>
      </c>
      <c r="Q265" s="29" t="e">
        <f t="shared" ref="Q265" si="1047">IF(Q264&gt;$G$8,"",IF(P265=EOMONTH(DATE($C262,$D262,1),0),"",IF(P265="","",P265+1)))</f>
        <v>#VALUE!</v>
      </c>
      <c r="R265" s="29" t="e">
        <f t="shared" ref="R265" si="1048">IF(R264&gt;$G$8,"",IF(Q265=EOMONTH(DATE($C262,$D262,1),0),"",IF(Q265="","",Q265+1)))</f>
        <v>#VALUE!</v>
      </c>
      <c r="S265" s="29" t="e">
        <f t="shared" ref="S265" si="1049">IF(S264&gt;$G$8,"",IF(R265=EOMONTH(DATE($C262,$D262,1),0),"",IF(R265="","",R265+1)))</f>
        <v>#VALUE!</v>
      </c>
      <c r="T265" s="29" t="e">
        <f t="shared" ref="T265" si="1050">IF(T264&gt;$G$8,"",IF(S265=EOMONTH(DATE($C262,$D262,1),0),"",IF(S265="","",S265+1)))</f>
        <v>#VALUE!</v>
      </c>
      <c r="U265" s="29" t="e">
        <f t="shared" ref="U265" si="1051">IF(U264&gt;$G$8,"",IF(T265=EOMONTH(DATE($C262,$D262,1),0),"",IF(T265="","",T265+1)))</f>
        <v>#VALUE!</v>
      </c>
      <c r="V265" s="29" t="e">
        <f t="shared" ref="V265" si="1052">IF(V264&gt;$G$8,"",IF(U265=EOMONTH(DATE($C262,$D262,1),0),"",IF(U265="","",U265+1)))</f>
        <v>#VALUE!</v>
      </c>
      <c r="W265" s="29" t="e">
        <f t="shared" ref="W265" si="1053">IF(W264&gt;$G$8,"",IF(V265=EOMONTH(DATE($C262,$D262,1),0),"",IF(V265="","",V265+1)))</f>
        <v>#VALUE!</v>
      </c>
      <c r="X265" s="29" t="e">
        <f t="shared" ref="X265" si="1054">IF(X264&gt;$G$8,"",IF(W265=EOMONTH(DATE($C262,$D262,1),0),"",IF(W265="","",W265+1)))</f>
        <v>#VALUE!</v>
      </c>
      <c r="Y265" s="29" t="e">
        <f t="shared" ref="Y265" si="1055">IF(Y264&gt;$G$8,"",IF(X265=EOMONTH(DATE($C262,$D262,1),0),"",IF(X265="","",X265+1)))</f>
        <v>#VALUE!</v>
      </c>
      <c r="Z265" s="29" t="e">
        <f t="shared" ref="Z265" si="1056">IF(Z264&gt;$G$8,"",IF(Y265=EOMONTH(DATE($C262,$D262,1),0),"",IF(Y265="","",Y265+1)))</f>
        <v>#VALUE!</v>
      </c>
      <c r="AA265" s="29" t="e">
        <f t="shared" ref="AA265" si="1057">IF(AA264&gt;$G$8,"",IF(Z265=EOMONTH(DATE($C262,$D262,1),0),"",IF(Z265="","",Z265+1)))</f>
        <v>#VALUE!</v>
      </c>
      <c r="AB265" s="29" t="e">
        <f t="shared" ref="AB265" si="1058">IF(AB264&gt;$G$8,"",IF(AA265=EOMONTH(DATE($C262,$D262,1),0),"",IF(AA265="","",AA265+1)))</f>
        <v>#VALUE!</v>
      </c>
      <c r="AC265" s="29" t="e">
        <f t="shared" ref="AC265" si="1059">IF(AC264&gt;$G$8,"",IF(AB265=EOMONTH(DATE($C262,$D262,1),0),"",IF(AB265="","",AB265+1)))</f>
        <v>#VALUE!</v>
      </c>
      <c r="AD265" s="29" t="e">
        <f t="shared" ref="AD265" si="1060">IF(AD264&gt;$G$8,"",IF(AC265=EOMONTH(DATE($C262,$D262,1),0),"",IF(AC265="","",AC265+1)))</f>
        <v>#VALUE!</v>
      </c>
      <c r="AE265" s="29" t="e">
        <f t="shared" ref="AE265" si="1061">IF(AE264&gt;$G$8,"",IF(AD265=EOMONTH(DATE($C262,$D262,1),0),"",IF(AD265="","",AD265+1)))</f>
        <v>#VALUE!</v>
      </c>
      <c r="AF265" s="29" t="e">
        <f t="shared" ref="AF265" si="1062">IF(AF264&gt;$G$8,"",IF(AE265=EOMONTH(DATE($C262,$D262,1),0),"",IF(AE265="","",AE265+1)))</f>
        <v>#VALUE!</v>
      </c>
      <c r="AG265" s="29" t="e">
        <f t="shared" ref="AG265" si="1063">IF(AG264&gt;$G$8,"",IF(AF265=EOMONTH(DATE($C262,$D262,1),0),"",IF(AF265="","",AF265+1)))</f>
        <v>#VALUE!</v>
      </c>
      <c r="AH265" s="30" t="s">
        <v>21</v>
      </c>
      <c r="AI265" s="31">
        <f>+COUNTIFS(C266:AG266,"土",C270:AG270,"")+COUNTIFS(C266:AG266,"日",C270:AG270,"")</f>
        <v>0</v>
      </c>
    </row>
    <row r="266" spans="2:36" x14ac:dyDescent="0.15">
      <c r="B266" s="32" t="s">
        <v>5</v>
      </c>
      <c r="C266" s="33" t="str">
        <f>IFERROR(TEXT(WEEKDAY(+C265),"aaa"),"")</f>
        <v/>
      </c>
      <c r="D266" s="33" t="str">
        <f t="shared" ref="D266:AG266" si="1064">IFERROR(TEXT(WEEKDAY(+D265),"aaa"),"")</f>
        <v/>
      </c>
      <c r="E266" s="33" t="str">
        <f t="shared" si="1064"/>
        <v/>
      </c>
      <c r="F266" s="33" t="str">
        <f t="shared" si="1064"/>
        <v/>
      </c>
      <c r="G266" s="33" t="str">
        <f t="shared" si="1064"/>
        <v/>
      </c>
      <c r="H266" s="33" t="str">
        <f t="shared" si="1064"/>
        <v/>
      </c>
      <c r="I266" s="33" t="str">
        <f t="shared" si="1064"/>
        <v/>
      </c>
      <c r="J266" s="33" t="str">
        <f t="shared" si="1064"/>
        <v/>
      </c>
      <c r="K266" s="33" t="str">
        <f t="shared" si="1064"/>
        <v/>
      </c>
      <c r="L266" s="33" t="str">
        <f t="shared" si="1064"/>
        <v/>
      </c>
      <c r="M266" s="33" t="str">
        <f t="shared" si="1064"/>
        <v/>
      </c>
      <c r="N266" s="33" t="str">
        <f t="shared" si="1064"/>
        <v/>
      </c>
      <c r="O266" s="33" t="str">
        <f t="shared" si="1064"/>
        <v/>
      </c>
      <c r="P266" s="33" t="str">
        <f t="shared" si="1064"/>
        <v/>
      </c>
      <c r="Q266" s="33" t="str">
        <f t="shared" si="1064"/>
        <v/>
      </c>
      <c r="R266" s="33" t="str">
        <f t="shared" si="1064"/>
        <v/>
      </c>
      <c r="S266" s="33" t="str">
        <f t="shared" si="1064"/>
        <v/>
      </c>
      <c r="T266" s="33" t="str">
        <f t="shared" si="1064"/>
        <v/>
      </c>
      <c r="U266" s="33" t="str">
        <f t="shared" si="1064"/>
        <v/>
      </c>
      <c r="V266" s="33" t="str">
        <f t="shared" si="1064"/>
        <v/>
      </c>
      <c r="W266" s="33" t="str">
        <f t="shared" si="1064"/>
        <v/>
      </c>
      <c r="X266" s="33" t="str">
        <f t="shared" si="1064"/>
        <v/>
      </c>
      <c r="Y266" s="33" t="str">
        <f t="shared" si="1064"/>
        <v/>
      </c>
      <c r="Z266" s="33" t="str">
        <f t="shared" si="1064"/>
        <v/>
      </c>
      <c r="AA266" s="33" t="str">
        <f t="shared" si="1064"/>
        <v/>
      </c>
      <c r="AB266" s="33" t="str">
        <f t="shared" si="1064"/>
        <v/>
      </c>
      <c r="AC266" s="33" t="str">
        <f t="shared" si="1064"/>
        <v/>
      </c>
      <c r="AD266" s="33" t="str">
        <f t="shared" si="1064"/>
        <v/>
      </c>
      <c r="AE266" s="33" t="str">
        <f t="shared" si="1064"/>
        <v/>
      </c>
      <c r="AF266" s="33" t="str">
        <f t="shared" si="1064"/>
        <v/>
      </c>
      <c r="AG266" s="33" t="str">
        <f t="shared" si="1064"/>
        <v/>
      </c>
      <c r="AH266" s="30" t="s">
        <v>16</v>
      </c>
      <c r="AI266" s="31">
        <f>+COUNTIF(C270:AG270,"夏休")+COUNTIF(C270:AG270,"冬休")+COUNTIF(C270:AG270,"中止")</f>
        <v>0</v>
      </c>
    </row>
    <row r="267" spans="2:36" ht="13.5" customHeight="1" x14ac:dyDescent="0.15">
      <c r="B267" s="70" t="s">
        <v>8</v>
      </c>
      <c r="C267" s="73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7"/>
      <c r="AE267" s="67"/>
      <c r="AF267" s="64"/>
      <c r="AG267" s="76"/>
      <c r="AH267" s="34" t="s">
        <v>2</v>
      </c>
      <c r="AI267" s="35">
        <f>COUNT(C265:AG265)-AI266</f>
        <v>0</v>
      </c>
    </row>
    <row r="268" spans="2:36" ht="13.5" customHeight="1" x14ac:dyDescent="0.15">
      <c r="B268" s="71"/>
      <c r="C268" s="74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8"/>
      <c r="AE268" s="68"/>
      <c r="AF268" s="65"/>
      <c r="AG268" s="77"/>
      <c r="AH268" s="34" t="s">
        <v>6</v>
      </c>
      <c r="AI268" s="36">
        <f>+COUNTIF(C271:AG271,"休")</f>
        <v>0</v>
      </c>
      <c r="AJ268" s="37" t="e">
        <f>IF(AI269&gt;0.285,"",IF(AI268&lt;AI265,"←計画日数が足りません",""))</f>
        <v>#DIV/0!</v>
      </c>
    </row>
    <row r="269" spans="2:36" ht="13.5" customHeight="1" x14ac:dyDescent="0.15">
      <c r="B269" s="72"/>
      <c r="C269" s="75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9"/>
      <c r="AE269" s="69"/>
      <c r="AF269" s="66"/>
      <c r="AG269" s="78"/>
      <c r="AH269" s="34" t="s">
        <v>9</v>
      </c>
      <c r="AI269" s="49" t="e">
        <f>+AI268/AI267</f>
        <v>#DIV/0!</v>
      </c>
    </row>
    <row r="270" spans="2:36" x14ac:dyDescent="0.15">
      <c r="B270" s="39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34" t="s">
        <v>10</v>
      </c>
      <c r="AI270" s="36">
        <f>+COUNTIF(C272:AG272,"*休")</f>
        <v>0</v>
      </c>
    </row>
    <row r="271" spans="2:36" x14ac:dyDescent="0.15">
      <c r="B271" s="32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54"/>
      <c r="AH271" s="40" t="s">
        <v>4</v>
      </c>
      <c r="AI271" s="50" t="e">
        <f>+AI270/AI267</f>
        <v>#DIV/0!</v>
      </c>
    </row>
    <row r="272" spans="2:36" x14ac:dyDescent="0.15">
      <c r="B272" s="42" t="s">
        <v>7</v>
      </c>
      <c r="C272" s="55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7"/>
      <c r="AH272" s="43" t="s">
        <v>18</v>
      </c>
      <c r="AI272" s="44" t="e">
        <f>_xlfn.IFS(AI271&gt;=0.285,"OK",AI265&lt;=AI270,"OK",AI265&gt;AI270,"NG")</f>
        <v>#DIV/0!</v>
      </c>
      <c r="AJ272" s="37" t="e">
        <f>IF(AI272="NG","←月単位未達成","←月単位達成")</f>
        <v>#DIV/0!</v>
      </c>
    </row>
    <row r="273" spans="2:36" hidden="1" x14ac:dyDescent="0.15">
      <c r="C273" s="53" t="str">
        <f>IF($C270="","通常",C270)</f>
        <v>通常</v>
      </c>
      <c r="D273" s="53" t="str">
        <f t="shared" ref="D273:AG273" si="1065">IF(D270="","通常",D270)</f>
        <v>通常</v>
      </c>
      <c r="E273" s="53" t="str">
        <f t="shared" si="1065"/>
        <v>通常</v>
      </c>
      <c r="F273" s="53" t="str">
        <f t="shared" si="1065"/>
        <v>通常</v>
      </c>
      <c r="G273" s="53" t="str">
        <f t="shared" si="1065"/>
        <v>通常</v>
      </c>
      <c r="H273" s="53" t="str">
        <f t="shared" si="1065"/>
        <v>通常</v>
      </c>
      <c r="I273" s="53" t="str">
        <f t="shared" si="1065"/>
        <v>通常</v>
      </c>
      <c r="J273" s="53" t="str">
        <f t="shared" si="1065"/>
        <v>通常</v>
      </c>
      <c r="K273" s="53" t="str">
        <f t="shared" si="1065"/>
        <v>通常</v>
      </c>
      <c r="L273" s="53" t="str">
        <f t="shared" si="1065"/>
        <v>通常</v>
      </c>
      <c r="M273" s="53" t="str">
        <f t="shared" si="1065"/>
        <v>通常</v>
      </c>
      <c r="N273" s="53" t="str">
        <f t="shared" si="1065"/>
        <v>通常</v>
      </c>
      <c r="O273" s="53" t="str">
        <f t="shared" si="1065"/>
        <v>通常</v>
      </c>
      <c r="P273" s="53" t="str">
        <f t="shared" si="1065"/>
        <v>通常</v>
      </c>
      <c r="Q273" s="53" t="str">
        <f t="shared" si="1065"/>
        <v>通常</v>
      </c>
      <c r="R273" s="53" t="str">
        <f t="shared" si="1065"/>
        <v>通常</v>
      </c>
      <c r="S273" s="53" t="str">
        <f t="shared" si="1065"/>
        <v>通常</v>
      </c>
      <c r="T273" s="53" t="str">
        <f t="shared" si="1065"/>
        <v>通常</v>
      </c>
      <c r="U273" s="53" t="str">
        <f t="shared" si="1065"/>
        <v>通常</v>
      </c>
      <c r="V273" s="53" t="str">
        <f t="shared" si="1065"/>
        <v>通常</v>
      </c>
      <c r="W273" s="53" t="str">
        <f t="shared" si="1065"/>
        <v>通常</v>
      </c>
      <c r="X273" s="53" t="str">
        <f t="shared" si="1065"/>
        <v>通常</v>
      </c>
      <c r="Y273" s="53" t="str">
        <f t="shared" si="1065"/>
        <v>通常</v>
      </c>
      <c r="Z273" s="53" t="str">
        <f t="shared" si="1065"/>
        <v>通常</v>
      </c>
      <c r="AA273" s="53" t="str">
        <f t="shared" si="1065"/>
        <v>通常</v>
      </c>
      <c r="AB273" s="53" t="str">
        <f t="shared" si="1065"/>
        <v>通常</v>
      </c>
      <c r="AC273" s="53" t="str">
        <f t="shared" si="1065"/>
        <v>通常</v>
      </c>
      <c r="AD273" s="53" t="str">
        <f t="shared" si="1065"/>
        <v>通常</v>
      </c>
      <c r="AE273" s="53" t="str">
        <f t="shared" si="1065"/>
        <v>通常</v>
      </c>
      <c r="AF273" s="53" t="str">
        <f t="shared" si="1065"/>
        <v>通常</v>
      </c>
      <c r="AG273" s="53" t="str">
        <f t="shared" si="1065"/>
        <v>通常</v>
      </c>
      <c r="AI273" s="52"/>
      <c r="AJ273" s="37"/>
    </row>
    <row r="274" spans="2:36" hidden="1" x14ac:dyDescent="0.15">
      <c r="C274" s="53" t="str">
        <f>IF(C270="","通常実績",C270)</f>
        <v>通常実績</v>
      </c>
      <c r="D274" s="53" t="str">
        <f t="shared" ref="D274:AG274" si="1066">IF(D270="","通常実績",D270)</f>
        <v>通常実績</v>
      </c>
      <c r="E274" s="53" t="str">
        <f t="shared" si="1066"/>
        <v>通常実績</v>
      </c>
      <c r="F274" s="53" t="str">
        <f t="shared" si="1066"/>
        <v>通常実績</v>
      </c>
      <c r="G274" s="53" t="str">
        <f t="shared" si="1066"/>
        <v>通常実績</v>
      </c>
      <c r="H274" s="53" t="str">
        <f t="shared" si="1066"/>
        <v>通常実績</v>
      </c>
      <c r="I274" s="53" t="str">
        <f t="shared" si="1066"/>
        <v>通常実績</v>
      </c>
      <c r="J274" s="53" t="str">
        <f t="shared" si="1066"/>
        <v>通常実績</v>
      </c>
      <c r="K274" s="53" t="str">
        <f t="shared" si="1066"/>
        <v>通常実績</v>
      </c>
      <c r="L274" s="53" t="str">
        <f t="shared" si="1066"/>
        <v>通常実績</v>
      </c>
      <c r="M274" s="53" t="str">
        <f t="shared" si="1066"/>
        <v>通常実績</v>
      </c>
      <c r="N274" s="53" t="str">
        <f t="shared" si="1066"/>
        <v>通常実績</v>
      </c>
      <c r="O274" s="53" t="str">
        <f t="shared" si="1066"/>
        <v>通常実績</v>
      </c>
      <c r="P274" s="53" t="str">
        <f t="shared" si="1066"/>
        <v>通常実績</v>
      </c>
      <c r="Q274" s="53" t="str">
        <f t="shared" si="1066"/>
        <v>通常実績</v>
      </c>
      <c r="R274" s="53" t="str">
        <f t="shared" si="1066"/>
        <v>通常実績</v>
      </c>
      <c r="S274" s="53" t="str">
        <f t="shared" si="1066"/>
        <v>通常実績</v>
      </c>
      <c r="T274" s="53" t="str">
        <f t="shared" si="1066"/>
        <v>通常実績</v>
      </c>
      <c r="U274" s="53" t="str">
        <f t="shared" si="1066"/>
        <v>通常実績</v>
      </c>
      <c r="V274" s="53" t="str">
        <f t="shared" si="1066"/>
        <v>通常実績</v>
      </c>
      <c r="W274" s="53" t="str">
        <f t="shared" si="1066"/>
        <v>通常実績</v>
      </c>
      <c r="X274" s="53" t="str">
        <f t="shared" si="1066"/>
        <v>通常実績</v>
      </c>
      <c r="Y274" s="53" t="str">
        <f t="shared" si="1066"/>
        <v>通常実績</v>
      </c>
      <c r="Z274" s="53" t="str">
        <f t="shared" si="1066"/>
        <v>通常実績</v>
      </c>
      <c r="AA274" s="53" t="str">
        <f t="shared" si="1066"/>
        <v>通常実績</v>
      </c>
      <c r="AB274" s="53" t="str">
        <f t="shared" si="1066"/>
        <v>通常実績</v>
      </c>
      <c r="AC274" s="53" t="str">
        <f t="shared" si="1066"/>
        <v>通常実績</v>
      </c>
      <c r="AD274" s="53" t="str">
        <f t="shared" si="1066"/>
        <v>通常実績</v>
      </c>
      <c r="AE274" s="53" t="str">
        <f t="shared" si="1066"/>
        <v>通常実績</v>
      </c>
      <c r="AF274" s="53" t="str">
        <f t="shared" si="1066"/>
        <v>通常実績</v>
      </c>
      <c r="AG274" s="53" t="str">
        <f t="shared" si="1066"/>
        <v>通常実績</v>
      </c>
      <c r="AI274" s="52"/>
      <c r="AJ274" s="37"/>
    </row>
    <row r="276" spans="2:36" hidden="1" x14ac:dyDescent="0.15">
      <c r="C276" s="7" t="e">
        <f>YEAR(C279)</f>
        <v>#VALUE!</v>
      </c>
      <c r="D276" s="7" t="e">
        <f>MONTH(C279)</f>
        <v>#VALUE!</v>
      </c>
    </row>
    <row r="277" spans="2:36" x14ac:dyDescent="0.15">
      <c r="B277" s="11" t="s">
        <v>19</v>
      </c>
      <c r="C277" s="79" t="e">
        <f>C279</f>
        <v>#VALUE!</v>
      </c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1"/>
    </row>
    <row r="278" spans="2:36" hidden="1" x14ac:dyDescent="0.15">
      <c r="B278" s="45"/>
      <c r="C278" s="29" t="e">
        <f>DATE($C276,$D276,1)</f>
        <v>#VALUE!</v>
      </c>
      <c r="D278" s="29" t="e">
        <f>C278+1</f>
        <v>#VALUE!</v>
      </c>
      <c r="E278" s="29" t="e">
        <f t="shared" ref="E278" si="1067">D278+1</f>
        <v>#VALUE!</v>
      </c>
      <c r="F278" s="29" t="e">
        <f t="shared" ref="F278" si="1068">E278+1</f>
        <v>#VALUE!</v>
      </c>
      <c r="G278" s="29" t="e">
        <f t="shared" ref="G278" si="1069">F278+1</f>
        <v>#VALUE!</v>
      </c>
      <c r="H278" s="29" t="e">
        <f t="shared" ref="H278" si="1070">G278+1</f>
        <v>#VALUE!</v>
      </c>
      <c r="I278" s="29" t="e">
        <f t="shared" ref="I278" si="1071">H278+1</f>
        <v>#VALUE!</v>
      </c>
      <c r="J278" s="29" t="e">
        <f t="shared" ref="J278" si="1072">I278+1</f>
        <v>#VALUE!</v>
      </c>
      <c r="K278" s="29" t="e">
        <f t="shared" ref="K278" si="1073">J278+1</f>
        <v>#VALUE!</v>
      </c>
      <c r="L278" s="29" t="e">
        <f t="shared" ref="L278" si="1074">K278+1</f>
        <v>#VALUE!</v>
      </c>
      <c r="M278" s="29" t="e">
        <f t="shared" ref="M278" si="1075">L278+1</f>
        <v>#VALUE!</v>
      </c>
      <c r="N278" s="29" t="e">
        <f t="shared" ref="N278" si="1076">M278+1</f>
        <v>#VALUE!</v>
      </c>
      <c r="O278" s="29" t="e">
        <f t="shared" ref="O278" si="1077">N278+1</f>
        <v>#VALUE!</v>
      </c>
      <c r="P278" s="29" t="e">
        <f t="shared" ref="P278" si="1078">O278+1</f>
        <v>#VALUE!</v>
      </c>
      <c r="Q278" s="29" t="e">
        <f t="shared" ref="Q278" si="1079">P278+1</f>
        <v>#VALUE!</v>
      </c>
      <c r="R278" s="29" t="e">
        <f t="shared" ref="R278" si="1080">Q278+1</f>
        <v>#VALUE!</v>
      </c>
      <c r="S278" s="29" t="e">
        <f t="shared" ref="S278" si="1081">R278+1</f>
        <v>#VALUE!</v>
      </c>
      <c r="T278" s="29" t="e">
        <f t="shared" ref="T278" si="1082">S278+1</f>
        <v>#VALUE!</v>
      </c>
      <c r="U278" s="29" t="e">
        <f t="shared" ref="U278" si="1083">T278+1</f>
        <v>#VALUE!</v>
      </c>
      <c r="V278" s="29" t="e">
        <f t="shared" ref="V278" si="1084">U278+1</f>
        <v>#VALUE!</v>
      </c>
      <c r="W278" s="29" t="e">
        <f t="shared" ref="W278" si="1085">V278+1</f>
        <v>#VALUE!</v>
      </c>
      <c r="X278" s="29" t="e">
        <f t="shared" ref="X278" si="1086">W278+1</f>
        <v>#VALUE!</v>
      </c>
      <c r="Y278" s="29" t="e">
        <f t="shared" ref="Y278" si="1087">X278+1</f>
        <v>#VALUE!</v>
      </c>
      <c r="Z278" s="29" t="e">
        <f t="shared" ref="Z278" si="1088">Y278+1</f>
        <v>#VALUE!</v>
      </c>
      <c r="AA278" s="29" t="e">
        <f t="shared" ref="AA278" si="1089">Z278+1</f>
        <v>#VALUE!</v>
      </c>
      <c r="AB278" s="29" t="e">
        <f t="shared" ref="AB278" si="1090">AA278+1</f>
        <v>#VALUE!</v>
      </c>
      <c r="AC278" s="29" t="e">
        <f t="shared" ref="AC278" si="1091">AB278+1</f>
        <v>#VALUE!</v>
      </c>
      <c r="AD278" s="29" t="e">
        <f t="shared" ref="AD278" si="1092">AC278+1</f>
        <v>#VALUE!</v>
      </c>
      <c r="AE278" s="29" t="e">
        <f t="shared" ref="AE278" si="1093">AD278+1</f>
        <v>#VALUE!</v>
      </c>
      <c r="AF278" s="29" t="e">
        <f t="shared" ref="AF278" si="1094">AE278+1</f>
        <v>#VALUE!</v>
      </c>
      <c r="AG278" s="29" t="e">
        <f t="shared" ref="AG278" si="1095">AF278+1</f>
        <v>#VALUE!</v>
      </c>
      <c r="AH278" s="46"/>
      <c r="AI278" s="47"/>
    </row>
    <row r="279" spans="2:36" x14ac:dyDescent="0.15">
      <c r="B279" s="27" t="s">
        <v>20</v>
      </c>
      <c r="C279" s="48" t="e">
        <f>IF(EDATE(C264,1)&gt;$G$8,"",EDATE(C264,1))</f>
        <v>#VALUE!</v>
      </c>
      <c r="D279" s="29" t="e">
        <f>IF(D278&gt;$G$8,"",IF(C279=EOMONTH(DATE($C276,$D276,1),0),"",IF(C279="","",C279+1)))</f>
        <v>#VALUE!</v>
      </c>
      <c r="E279" s="29" t="e">
        <f t="shared" ref="E279" si="1096">IF(E278&gt;$G$8,"",IF(D279=EOMONTH(DATE($C276,$D276,1),0),"",IF(D279="","",D279+1)))</f>
        <v>#VALUE!</v>
      </c>
      <c r="F279" s="29" t="e">
        <f t="shared" ref="F279" si="1097">IF(F278&gt;$G$8,"",IF(E279=EOMONTH(DATE($C276,$D276,1),0),"",IF(E279="","",E279+1)))</f>
        <v>#VALUE!</v>
      </c>
      <c r="G279" s="29" t="e">
        <f t="shared" ref="G279" si="1098">IF(G278&gt;$G$8,"",IF(F279=EOMONTH(DATE($C276,$D276,1),0),"",IF(F279="","",F279+1)))</f>
        <v>#VALUE!</v>
      </c>
      <c r="H279" s="29" t="e">
        <f t="shared" ref="H279" si="1099">IF(H278&gt;$G$8,"",IF(G279=EOMONTH(DATE($C276,$D276,1),0),"",IF(G279="","",G279+1)))</f>
        <v>#VALUE!</v>
      </c>
      <c r="I279" s="29" t="e">
        <f t="shared" ref="I279" si="1100">IF(I278&gt;$G$8,"",IF(H279=EOMONTH(DATE($C276,$D276,1),0),"",IF(H279="","",H279+1)))</f>
        <v>#VALUE!</v>
      </c>
      <c r="J279" s="29" t="e">
        <f t="shared" ref="J279" si="1101">IF(J278&gt;$G$8,"",IF(I279=EOMONTH(DATE($C276,$D276,1),0),"",IF(I279="","",I279+1)))</f>
        <v>#VALUE!</v>
      </c>
      <c r="K279" s="29" t="e">
        <f t="shared" ref="K279" si="1102">IF(K278&gt;$G$8,"",IF(J279=EOMONTH(DATE($C276,$D276,1),0),"",IF(J279="","",J279+1)))</f>
        <v>#VALUE!</v>
      </c>
      <c r="L279" s="29" t="e">
        <f t="shared" ref="L279" si="1103">IF(L278&gt;$G$8,"",IF(K279=EOMONTH(DATE($C276,$D276,1),0),"",IF(K279="","",K279+1)))</f>
        <v>#VALUE!</v>
      </c>
      <c r="M279" s="29" t="e">
        <f t="shared" ref="M279" si="1104">IF(M278&gt;$G$8,"",IF(L279=EOMONTH(DATE($C276,$D276,1),0),"",IF(L279="","",L279+1)))</f>
        <v>#VALUE!</v>
      </c>
      <c r="N279" s="29" t="e">
        <f t="shared" ref="N279" si="1105">IF(N278&gt;$G$8,"",IF(M279=EOMONTH(DATE($C276,$D276,1),0),"",IF(M279="","",M279+1)))</f>
        <v>#VALUE!</v>
      </c>
      <c r="O279" s="29" t="e">
        <f t="shared" ref="O279" si="1106">IF(O278&gt;$G$8,"",IF(N279=EOMONTH(DATE($C276,$D276,1),0),"",IF(N279="","",N279+1)))</f>
        <v>#VALUE!</v>
      </c>
      <c r="P279" s="29" t="e">
        <f t="shared" ref="P279" si="1107">IF(P278&gt;$G$8,"",IF(O279=EOMONTH(DATE($C276,$D276,1),0),"",IF(O279="","",O279+1)))</f>
        <v>#VALUE!</v>
      </c>
      <c r="Q279" s="29" t="e">
        <f t="shared" ref="Q279" si="1108">IF(Q278&gt;$G$8,"",IF(P279=EOMONTH(DATE($C276,$D276,1),0),"",IF(P279="","",P279+1)))</f>
        <v>#VALUE!</v>
      </c>
      <c r="R279" s="29" t="e">
        <f t="shared" ref="R279" si="1109">IF(R278&gt;$G$8,"",IF(Q279=EOMONTH(DATE($C276,$D276,1),0),"",IF(Q279="","",Q279+1)))</f>
        <v>#VALUE!</v>
      </c>
      <c r="S279" s="29" t="e">
        <f t="shared" ref="S279" si="1110">IF(S278&gt;$G$8,"",IF(R279=EOMONTH(DATE($C276,$D276,1),0),"",IF(R279="","",R279+1)))</f>
        <v>#VALUE!</v>
      </c>
      <c r="T279" s="29" t="e">
        <f t="shared" ref="T279" si="1111">IF(T278&gt;$G$8,"",IF(S279=EOMONTH(DATE($C276,$D276,1),0),"",IF(S279="","",S279+1)))</f>
        <v>#VALUE!</v>
      </c>
      <c r="U279" s="29" t="e">
        <f t="shared" ref="U279" si="1112">IF(U278&gt;$G$8,"",IF(T279=EOMONTH(DATE($C276,$D276,1),0),"",IF(T279="","",T279+1)))</f>
        <v>#VALUE!</v>
      </c>
      <c r="V279" s="29" t="e">
        <f t="shared" ref="V279" si="1113">IF(V278&gt;$G$8,"",IF(U279=EOMONTH(DATE($C276,$D276,1),0),"",IF(U279="","",U279+1)))</f>
        <v>#VALUE!</v>
      </c>
      <c r="W279" s="29" t="e">
        <f t="shared" ref="W279" si="1114">IF(W278&gt;$G$8,"",IF(V279=EOMONTH(DATE($C276,$D276,1),0),"",IF(V279="","",V279+1)))</f>
        <v>#VALUE!</v>
      </c>
      <c r="X279" s="29" t="e">
        <f t="shared" ref="X279" si="1115">IF(X278&gt;$G$8,"",IF(W279=EOMONTH(DATE($C276,$D276,1),0),"",IF(W279="","",W279+1)))</f>
        <v>#VALUE!</v>
      </c>
      <c r="Y279" s="29" t="e">
        <f t="shared" ref="Y279" si="1116">IF(Y278&gt;$G$8,"",IF(X279=EOMONTH(DATE($C276,$D276,1),0),"",IF(X279="","",X279+1)))</f>
        <v>#VALUE!</v>
      </c>
      <c r="Z279" s="29" t="e">
        <f t="shared" ref="Z279" si="1117">IF(Z278&gt;$G$8,"",IF(Y279=EOMONTH(DATE($C276,$D276,1),0),"",IF(Y279="","",Y279+1)))</f>
        <v>#VALUE!</v>
      </c>
      <c r="AA279" s="29" t="e">
        <f t="shared" ref="AA279" si="1118">IF(AA278&gt;$G$8,"",IF(Z279=EOMONTH(DATE($C276,$D276,1),0),"",IF(Z279="","",Z279+1)))</f>
        <v>#VALUE!</v>
      </c>
      <c r="AB279" s="29" t="e">
        <f t="shared" ref="AB279" si="1119">IF(AB278&gt;$G$8,"",IF(AA279=EOMONTH(DATE($C276,$D276,1),0),"",IF(AA279="","",AA279+1)))</f>
        <v>#VALUE!</v>
      </c>
      <c r="AC279" s="29" t="e">
        <f t="shared" ref="AC279" si="1120">IF(AC278&gt;$G$8,"",IF(AB279=EOMONTH(DATE($C276,$D276,1),0),"",IF(AB279="","",AB279+1)))</f>
        <v>#VALUE!</v>
      </c>
      <c r="AD279" s="29" t="e">
        <f t="shared" ref="AD279" si="1121">IF(AD278&gt;$G$8,"",IF(AC279=EOMONTH(DATE($C276,$D276,1),0),"",IF(AC279="","",AC279+1)))</f>
        <v>#VALUE!</v>
      </c>
      <c r="AE279" s="29" t="e">
        <f t="shared" ref="AE279" si="1122">IF(AE278&gt;$G$8,"",IF(AD279=EOMONTH(DATE($C276,$D276,1),0),"",IF(AD279="","",AD279+1)))</f>
        <v>#VALUE!</v>
      </c>
      <c r="AF279" s="29" t="e">
        <f t="shared" ref="AF279" si="1123">IF(AF278&gt;$G$8,"",IF(AE279=EOMONTH(DATE($C276,$D276,1),0),"",IF(AE279="","",AE279+1)))</f>
        <v>#VALUE!</v>
      </c>
      <c r="AG279" s="29" t="e">
        <f t="shared" ref="AG279" si="1124">IF(AG278&gt;$G$8,"",IF(AF279=EOMONTH(DATE($C276,$D276,1),0),"",IF(AF279="","",AF279+1)))</f>
        <v>#VALUE!</v>
      </c>
      <c r="AH279" s="30" t="s">
        <v>21</v>
      </c>
      <c r="AI279" s="31">
        <f>+COUNTIFS(C280:AG280,"土",C284:AG284,"")+COUNTIFS(C280:AG280,"日",C284:AG284,"")</f>
        <v>0</v>
      </c>
    </row>
    <row r="280" spans="2:36" x14ac:dyDescent="0.15">
      <c r="B280" s="32" t="s">
        <v>5</v>
      </c>
      <c r="C280" s="33" t="str">
        <f>IFERROR(TEXT(WEEKDAY(+C279),"aaa"),"")</f>
        <v/>
      </c>
      <c r="D280" s="33" t="str">
        <f t="shared" ref="D280:AG280" si="1125">IFERROR(TEXT(WEEKDAY(+D279),"aaa"),"")</f>
        <v/>
      </c>
      <c r="E280" s="33" t="str">
        <f t="shared" si="1125"/>
        <v/>
      </c>
      <c r="F280" s="33" t="str">
        <f t="shared" si="1125"/>
        <v/>
      </c>
      <c r="G280" s="33" t="str">
        <f t="shared" si="1125"/>
        <v/>
      </c>
      <c r="H280" s="33" t="str">
        <f t="shared" si="1125"/>
        <v/>
      </c>
      <c r="I280" s="33" t="str">
        <f t="shared" si="1125"/>
        <v/>
      </c>
      <c r="J280" s="33" t="str">
        <f t="shared" si="1125"/>
        <v/>
      </c>
      <c r="K280" s="33" t="str">
        <f t="shared" si="1125"/>
        <v/>
      </c>
      <c r="L280" s="33" t="str">
        <f t="shared" si="1125"/>
        <v/>
      </c>
      <c r="M280" s="33" t="str">
        <f t="shared" si="1125"/>
        <v/>
      </c>
      <c r="N280" s="33" t="str">
        <f t="shared" si="1125"/>
        <v/>
      </c>
      <c r="O280" s="33" t="str">
        <f t="shared" si="1125"/>
        <v/>
      </c>
      <c r="P280" s="33" t="str">
        <f t="shared" si="1125"/>
        <v/>
      </c>
      <c r="Q280" s="33" t="str">
        <f t="shared" si="1125"/>
        <v/>
      </c>
      <c r="R280" s="33" t="str">
        <f t="shared" si="1125"/>
        <v/>
      </c>
      <c r="S280" s="33" t="str">
        <f t="shared" si="1125"/>
        <v/>
      </c>
      <c r="T280" s="33" t="str">
        <f t="shared" si="1125"/>
        <v/>
      </c>
      <c r="U280" s="33" t="str">
        <f t="shared" si="1125"/>
        <v/>
      </c>
      <c r="V280" s="33" t="str">
        <f t="shared" si="1125"/>
        <v/>
      </c>
      <c r="W280" s="33" t="str">
        <f t="shared" si="1125"/>
        <v/>
      </c>
      <c r="X280" s="33" t="str">
        <f t="shared" si="1125"/>
        <v/>
      </c>
      <c r="Y280" s="33" t="str">
        <f t="shared" si="1125"/>
        <v/>
      </c>
      <c r="Z280" s="33" t="str">
        <f t="shared" si="1125"/>
        <v/>
      </c>
      <c r="AA280" s="33" t="str">
        <f t="shared" si="1125"/>
        <v/>
      </c>
      <c r="AB280" s="33" t="str">
        <f t="shared" si="1125"/>
        <v/>
      </c>
      <c r="AC280" s="33" t="str">
        <f t="shared" si="1125"/>
        <v/>
      </c>
      <c r="AD280" s="33" t="str">
        <f t="shared" si="1125"/>
        <v/>
      </c>
      <c r="AE280" s="33" t="str">
        <f t="shared" si="1125"/>
        <v/>
      </c>
      <c r="AF280" s="33" t="str">
        <f t="shared" si="1125"/>
        <v/>
      </c>
      <c r="AG280" s="33" t="str">
        <f t="shared" si="1125"/>
        <v/>
      </c>
      <c r="AH280" s="30" t="s">
        <v>16</v>
      </c>
      <c r="AI280" s="31">
        <f>+COUNTIF(C284:AG284,"夏休")+COUNTIF(C284:AG284,"冬休")+COUNTIF(C284:AG284,"中止")</f>
        <v>0</v>
      </c>
    </row>
    <row r="281" spans="2:36" ht="13.5" customHeight="1" x14ac:dyDescent="0.15">
      <c r="B281" s="70" t="s">
        <v>8</v>
      </c>
      <c r="C281" s="73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7"/>
      <c r="AE281" s="67"/>
      <c r="AF281" s="64"/>
      <c r="AG281" s="76"/>
      <c r="AH281" s="34" t="s">
        <v>2</v>
      </c>
      <c r="AI281" s="35">
        <f>COUNT(C279:AG279)-AI280</f>
        <v>0</v>
      </c>
    </row>
    <row r="282" spans="2:36" ht="13.5" customHeight="1" x14ac:dyDescent="0.15">
      <c r="B282" s="71"/>
      <c r="C282" s="74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8"/>
      <c r="AE282" s="68"/>
      <c r="AF282" s="65"/>
      <c r="AG282" s="77"/>
      <c r="AH282" s="34" t="s">
        <v>6</v>
      </c>
      <c r="AI282" s="36">
        <f>+COUNTIF(C285:AG285,"休")</f>
        <v>0</v>
      </c>
      <c r="AJ282" s="37" t="e">
        <f>IF(AI283&gt;0.285,"",IF(AI282&lt;AI279,"←計画日数が足りません",""))</f>
        <v>#DIV/0!</v>
      </c>
    </row>
    <row r="283" spans="2:36" ht="13.5" customHeight="1" x14ac:dyDescent="0.15">
      <c r="B283" s="72"/>
      <c r="C283" s="75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9"/>
      <c r="AE283" s="69"/>
      <c r="AF283" s="66"/>
      <c r="AG283" s="78"/>
      <c r="AH283" s="34" t="s">
        <v>9</v>
      </c>
      <c r="AI283" s="49" t="e">
        <f>+AI282/AI281</f>
        <v>#DIV/0!</v>
      </c>
    </row>
    <row r="284" spans="2:36" x14ac:dyDescent="0.15">
      <c r="B284" s="39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34" t="s">
        <v>10</v>
      </c>
      <c r="AI284" s="36">
        <f>+COUNTIF(C286:AG286,"*休")</f>
        <v>0</v>
      </c>
    </row>
    <row r="285" spans="2:36" x14ac:dyDescent="0.15">
      <c r="B285" s="32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54"/>
      <c r="AH285" s="40" t="s">
        <v>4</v>
      </c>
      <c r="AI285" s="50" t="e">
        <f>+AI284/AI281</f>
        <v>#DIV/0!</v>
      </c>
    </row>
    <row r="286" spans="2:36" x14ac:dyDescent="0.15">
      <c r="B286" s="42" t="s">
        <v>7</v>
      </c>
      <c r="C286" s="55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7"/>
      <c r="AH286" s="43" t="s">
        <v>18</v>
      </c>
      <c r="AI286" s="44" t="e">
        <f>_xlfn.IFS(AI285&gt;=0.285,"OK",AI279&lt;=AI284,"OK",AI279&gt;AI284,"NG")</f>
        <v>#DIV/0!</v>
      </c>
      <c r="AJ286" s="37" t="e">
        <f>IF(AI286="NG","←月単位未達成","←月単位達成")</f>
        <v>#DIV/0!</v>
      </c>
    </row>
    <row r="287" spans="2:36" hidden="1" x14ac:dyDescent="0.15">
      <c r="C287" s="53" t="str">
        <f>IF($C284="","通常",C284)</f>
        <v>通常</v>
      </c>
      <c r="D287" s="53" t="str">
        <f t="shared" ref="D287:AG287" si="1126">IF(D284="","通常",D284)</f>
        <v>通常</v>
      </c>
      <c r="E287" s="53" t="str">
        <f t="shared" si="1126"/>
        <v>通常</v>
      </c>
      <c r="F287" s="53" t="str">
        <f t="shared" si="1126"/>
        <v>通常</v>
      </c>
      <c r="G287" s="53" t="str">
        <f t="shared" si="1126"/>
        <v>通常</v>
      </c>
      <c r="H287" s="53" t="str">
        <f t="shared" si="1126"/>
        <v>通常</v>
      </c>
      <c r="I287" s="53" t="str">
        <f t="shared" si="1126"/>
        <v>通常</v>
      </c>
      <c r="J287" s="53" t="str">
        <f t="shared" si="1126"/>
        <v>通常</v>
      </c>
      <c r="K287" s="53" t="str">
        <f t="shared" si="1126"/>
        <v>通常</v>
      </c>
      <c r="L287" s="53" t="str">
        <f t="shared" si="1126"/>
        <v>通常</v>
      </c>
      <c r="M287" s="53" t="str">
        <f t="shared" si="1126"/>
        <v>通常</v>
      </c>
      <c r="N287" s="53" t="str">
        <f t="shared" si="1126"/>
        <v>通常</v>
      </c>
      <c r="O287" s="53" t="str">
        <f t="shared" si="1126"/>
        <v>通常</v>
      </c>
      <c r="P287" s="53" t="str">
        <f t="shared" si="1126"/>
        <v>通常</v>
      </c>
      <c r="Q287" s="53" t="str">
        <f t="shared" si="1126"/>
        <v>通常</v>
      </c>
      <c r="R287" s="53" t="str">
        <f t="shared" si="1126"/>
        <v>通常</v>
      </c>
      <c r="S287" s="53" t="str">
        <f t="shared" si="1126"/>
        <v>通常</v>
      </c>
      <c r="T287" s="53" t="str">
        <f t="shared" si="1126"/>
        <v>通常</v>
      </c>
      <c r="U287" s="53" t="str">
        <f t="shared" si="1126"/>
        <v>通常</v>
      </c>
      <c r="V287" s="53" t="str">
        <f t="shared" si="1126"/>
        <v>通常</v>
      </c>
      <c r="W287" s="53" t="str">
        <f t="shared" si="1126"/>
        <v>通常</v>
      </c>
      <c r="X287" s="53" t="str">
        <f t="shared" si="1126"/>
        <v>通常</v>
      </c>
      <c r="Y287" s="53" t="str">
        <f t="shared" si="1126"/>
        <v>通常</v>
      </c>
      <c r="Z287" s="53" t="str">
        <f t="shared" si="1126"/>
        <v>通常</v>
      </c>
      <c r="AA287" s="53" t="str">
        <f t="shared" si="1126"/>
        <v>通常</v>
      </c>
      <c r="AB287" s="53" t="str">
        <f t="shared" si="1126"/>
        <v>通常</v>
      </c>
      <c r="AC287" s="53" t="str">
        <f t="shared" si="1126"/>
        <v>通常</v>
      </c>
      <c r="AD287" s="53" t="str">
        <f t="shared" si="1126"/>
        <v>通常</v>
      </c>
      <c r="AE287" s="53" t="str">
        <f t="shared" si="1126"/>
        <v>通常</v>
      </c>
      <c r="AF287" s="53" t="str">
        <f t="shared" si="1126"/>
        <v>通常</v>
      </c>
      <c r="AG287" s="53" t="str">
        <f t="shared" si="1126"/>
        <v>通常</v>
      </c>
      <c r="AI287" s="52"/>
      <c r="AJ287" s="37"/>
    </row>
    <row r="288" spans="2:36" hidden="1" x14ac:dyDescent="0.15">
      <c r="C288" s="53" t="str">
        <f>IF(C284="","通常実績",C284)</f>
        <v>通常実績</v>
      </c>
      <c r="D288" s="53" t="str">
        <f t="shared" ref="D288:AG288" si="1127">IF(D284="","通常実績",D284)</f>
        <v>通常実績</v>
      </c>
      <c r="E288" s="53" t="str">
        <f t="shared" si="1127"/>
        <v>通常実績</v>
      </c>
      <c r="F288" s="53" t="str">
        <f t="shared" si="1127"/>
        <v>通常実績</v>
      </c>
      <c r="G288" s="53" t="str">
        <f t="shared" si="1127"/>
        <v>通常実績</v>
      </c>
      <c r="H288" s="53" t="str">
        <f t="shared" si="1127"/>
        <v>通常実績</v>
      </c>
      <c r="I288" s="53" t="str">
        <f t="shared" si="1127"/>
        <v>通常実績</v>
      </c>
      <c r="J288" s="53" t="str">
        <f t="shared" si="1127"/>
        <v>通常実績</v>
      </c>
      <c r="K288" s="53" t="str">
        <f t="shared" si="1127"/>
        <v>通常実績</v>
      </c>
      <c r="L288" s="53" t="str">
        <f t="shared" si="1127"/>
        <v>通常実績</v>
      </c>
      <c r="M288" s="53" t="str">
        <f t="shared" si="1127"/>
        <v>通常実績</v>
      </c>
      <c r="N288" s="53" t="str">
        <f t="shared" si="1127"/>
        <v>通常実績</v>
      </c>
      <c r="O288" s="53" t="str">
        <f t="shared" si="1127"/>
        <v>通常実績</v>
      </c>
      <c r="P288" s="53" t="str">
        <f t="shared" si="1127"/>
        <v>通常実績</v>
      </c>
      <c r="Q288" s="53" t="str">
        <f t="shared" si="1127"/>
        <v>通常実績</v>
      </c>
      <c r="R288" s="53" t="str">
        <f t="shared" si="1127"/>
        <v>通常実績</v>
      </c>
      <c r="S288" s="53" t="str">
        <f t="shared" si="1127"/>
        <v>通常実績</v>
      </c>
      <c r="T288" s="53" t="str">
        <f t="shared" si="1127"/>
        <v>通常実績</v>
      </c>
      <c r="U288" s="53" t="str">
        <f t="shared" si="1127"/>
        <v>通常実績</v>
      </c>
      <c r="V288" s="53" t="str">
        <f t="shared" si="1127"/>
        <v>通常実績</v>
      </c>
      <c r="W288" s="53" t="str">
        <f t="shared" si="1127"/>
        <v>通常実績</v>
      </c>
      <c r="X288" s="53" t="str">
        <f t="shared" si="1127"/>
        <v>通常実績</v>
      </c>
      <c r="Y288" s="53" t="str">
        <f t="shared" si="1127"/>
        <v>通常実績</v>
      </c>
      <c r="Z288" s="53" t="str">
        <f t="shared" si="1127"/>
        <v>通常実績</v>
      </c>
      <c r="AA288" s="53" t="str">
        <f t="shared" si="1127"/>
        <v>通常実績</v>
      </c>
      <c r="AB288" s="53" t="str">
        <f t="shared" si="1127"/>
        <v>通常実績</v>
      </c>
      <c r="AC288" s="53" t="str">
        <f t="shared" si="1127"/>
        <v>通常実績</v>
      </c>
      <c r="AD288" s="53" t="str">
        <f t="shared" si="1127"/>
        <v>通常実績</v>
      </c>
      <c r="AE288" s="53" t="str">
        <f t="shared" si="1127"/>
        <v>通常実績</v>
      </c>
      <c r="AF288" s="53" t="str">
        <f t="shared" si="1127"/>
        <v>通常実績</v>
      </c>
      <c r="AG288" s="53" t="str">
        <f t="shared" si="1127"/>
        <v>通常実績</v>
      </c>
      <c r="AI288" s="52"/>
      <c r="AJ288" s="37"/>
    </row>
    <row r="290" spans="2:36" hidden="1" x14ac:dyDescent="0.15">
      <c r="C290" s="7" t="e">
        <f>YEAR(C293)</f>
        <v>#VALUE!</v>
      </c>
      <c r="D290" s="7" t="e">
        <f>MONTH(C293)</f>
        <v>#VALUE!</v>
      </c>
    </row>
    <row r="291" spans="2:36" x14ac:dyDescent="0.15">
      <c r="B291" s="11" t="s">
        <v>19</v>
      </c>
      <c r="C291" s="79" t="e">
        <f>C293</f>
        <v>#VALUE!</v>
      </c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1"/>
    </row>
    <row r="292" spans="2:36" hidden="1" x14ac:dyDescent="0.15">
      <c r="B292" s="45"/>
      <c r="C292" s="29" t="e">
        <f>DATE($C290,$D290,1)</f>
        <v>#VALUE!</v>
      </c>
      <c r="D292" s="29" t="e">
        <f>C292+1</f>
        <v>#VALUE!</v>
      </c>
      <c r="E292" s="29" t="e">
        <f t="shared" ref="E292" si="1128">D292+1</f>
        <v>#VALUE!</v>
      </c>
      <c r="F292" s="29" t="e">
        <f t="shared" ref="F292" si="1129">E292+1</f>
        <v>#VALUE!</v>
      </c>
      <c r="G292" s="29" t="e">
        <f t="shared" ref="G292" si="1130">F292+1</f>
        <v>#VALUE!</v>
      </c>
      <c r="H292" s="29" t="e">
        <f t="shared" ref="H292" si="1131">G292+1</f>
        <v>#VALUE!</v>
      </c>
      <c r="I292" s="29" t="e">
        <f t="shared" ref="I292" si="1132">H292+1</f>
        <v>#VALUE!</v>
      </c>
      <c r="J292" s="29" t="e">
        <f t="shared" ref="J292" si="1133">I292+1</f>
        <v>#VALUE!</v>
      </c>
      <c r="K292" s="29" t="e">
        <f t="shared" ref="K292" si="1134">J292+1</f>
        <v>#VALUE!</v>
      </c>
      <c r="L292" s="29" t="e">
        <f t="shared" ref="L292" si="1135">K292+1</f>
        <v>#VALUE!</v>
      </c>
      <c r="M292" s="29" t="e">
        <f t="shared" ref="M292" si="1136">L292+1</f>
        <v>#VALUE!</v>
      </c>
      <c r="N292" s="29" t="e">
        <f t="shared" ref="N292" si="1137">M292+1</f>
        <v>#VALUE!</v>
      </c>
      <c r="O292" s="29" t="e">
        <f t="shared" ref="O292" si="1138">N292+1</f>
        <v>#VALUE!</v>
      </c>
      <c r="P292" s="29" t="e">
        <f t="shared" ref="P292" si="1139">O292+1</f>
        <v>#VALUE!</v>
      </c>
      <c r="Q292" s="29" t="e">
        <f t="shared" ref="Q292" si="1140">P292+1</f>
        <v>#VALUE!</v>
      </c>
      <c r="R292" s="29" t="e">
        <f t="shared" ref="R292" si="1141">Q292+1</f>
        <v>#VALUE!</v>
      </c>
      <c r="S292" s="29" t="e">
        <f t="shared" ref="S292" si="1142">R292+1</f>
        <v>#VALUE!</v>
      </c>
      <c r="T292" s="29" t="e">
        <f t="shared" ref="T292" si="1143">S292+1</f>
        <v>#VALUE!</v>
      </c>
      <c r="U292" s="29" t="e">
        <f t="shared" ref="U292" si="1144">T292+1</f>
        <v>#VALUE!</v>
      </c>
      <c r="V292" s="29" t="e">
        <f t="shared" ref="V292" si="1145">U292+1</f>
        <v>#VALUE!</v>
      </c>
      <c r="W292" s="29" t="e">
        <f t="shared" ref="W292" si="1146">V292+1</f>
        <v>#VALUE!</v>
      </c>
      <c r="X292" s="29" t="e">
        <f t="shared" ref="X292" si="1147">W292+1</f>
        <v>#VALUE!</v>
      </c>
      <c r="Y292" s="29" t="e">
        <f t="shared" ref="Y292" si="1148">X292+1</f>
        <v>#VALUE!</v>
      </c>
      <c r="Z292" s="29" t="e">
        <f t="shared" ref="Z292" si="1149">Y292+1</f>
        <v>#VALUE!</v>
      </c>
      <c r="AA292" s="29" t="e">
        <f t="shared" ref="AA292" si="1150">Z292+1</f>
        <v>#VALUE!</v>
      </c>
      <c r="AB292" s="29" t="e">
        <f t="shared" ref="AB292" si="1151">AA292+1</f>
        <v>#VALUE!</v>
      </c>
      <c r="AC292" s="29" t="e">
        <f t="shared" ref="AC292" si="1152">AB292+1</f>
        <v>#VALUE!</v>
      </c>
      <c r="AD292" s="29" t="e">
        <f t="shared" ref="AD292" si="1153">AC292+1</f>
        <v>#VALUE!</v>
      </c>
      <c r="AE292" s="29" t="e">
        <f t="shared" ref="AE292" si="1154">AD292+1</f>
        <v>#VALUE!</v>
      </c>
      <c r="AF292" s="29" t="e">
        <f t="shared" ref="AF292" si="1155">AE292+1</f>
        <v>#VALUE!</v>
      </c>
      <c r="AG292" s="29" t="e">
        <f t="shared" ref="AG292" si="1156">AF292+1</f>
        <v>#VALUE!</v>
      </c>
      <c r="AH292" s="46"/>
      <c r="AI292" s="47"/>
    </row>
    <row r="293" spans="2:36" x14ac:dyDescent="0.15">
      <c r="B293" s="27" t="s">
        <v>20</v>
      </c>
      <c r="C293" s="48" t="e">
        <f>IF(EDATE(C278,1)&gt;$G$8,"",EDATE(C278,1))</f>
        <v>#VALUE!</v>
      </c>
      <c r="D293" s="29" t="e">
        <f>IF(D292&gt;$G$8,"",IF(C293=EOMONTH(DATE($C290,$D290,1),0),"",IF(C293="","",C293+1)))</f>
        <v>#VALUE!</v>
      </c>
      <c r="E293" s="29" t="e">
        <f t="shared" ref="E293" si="1157">IF(E292&gt;$G$8,"",IF(D293=EOMONTH(DATE($C290,$D290,1),0),"",IF(D293="","",D293+1)))</f>
        <v>#VALUE!</v>
      </c>
      <c r="F293" s="29" t="e">
        <f t="shared" ref="F293" si="1158">IF(F292&gt;$G$8,"",IF(E293=EOMONTH(DATE($C290,$D290,1),0),"",IF(E293="","",E293+1)))</f>
        <v>#VALUE!</v>
      </c>
      <c r="G293" s="29" t="e">
        <f t="shared" ref="G293" si="1159">IF(G292&gt;$G$8,"",IF(F293=EOMONTH(DATE($C290,$D290,1),0),"",IF(F293="","",F293+1)))</f>
        <v>#VALUE!</v>
      </c>
      <c r="H293" s="29" t="e">
        <f t="shared" ref="H293" si="1160">IF(H292&gt;$G$8,"",IF(G293=EOMONTH(DATE($C290,$D290,1),0),"",IF(G293="","",G293+1)))</f>
        <v>#VALUE!</v>
      </c>
      <c r="I293" s="29" t="e">
        <f t="shared" ref="I293" si="1161">IF(I292&gt;$G$8,"",IF(H293=EOMONTH(DATE($C290,$D290,1),0),"",IF(H293="","",H293+1)))</f>
        <v>#VALUE!</v>
      </c>
      <c r="J293" s="29" t="e">
        <f t="shared" ref="J293" si="1162">IF(J292&gt;$G$8,"",IF(I293=EOMONTH(DATE($C290,$D290,1),0),"",IF(I293="","",I293+1)))</f>
        <v>#VALUE!</v>
      </c>
      <c r="K293" s="29" t="e">
        <f t="shared" ref="K293" si="1163">IF(K292&gt;$G$8,"",IF(J293=EOMONTH(DATE($C290,$D290,1),0),"",IF(J293="","",J293+1)))</f>
        <v>#VALUE!</v>
      </c>
      <c r="L293" s="29" t="e">
        <f t="shared" ref="L293" si="1164">IF(L292&gt;$G$8,"",IF(K293=EOMONTH(DATE($C290,$D290,1),0),"",IF(K293="","",K293+1)))</f>
        <v>#VALUE!</v>
      </c>
      <c r="M293" s="29" t="e">
        <f t="shared" ref="M293" si="1165">IF(M292&gt;$G$8,"",IF(L293=EOMONTH(DATE($C290,$D290,1),0),"",IF(L293="","",L293+1)))</f>
        <v>#VALUE!</v>
      </c>
      <c r="N293" s="29" t="e">
        <f t="shared" ref="N293" si="1166">IF(N292&gt;$G$8,"",IF(M293=EOMONTH(DATE($C290,$D290,1),0),"",IF(M293="","",M293+1)))</f>
        <v>#VALUE!</v>
      </c>
      <c r="O293" s="29" t="e">
        <f t="shared" ref="O293" si="1167">IF(O292&gt;$G$8,"",IF(N293=EOMONTH(DATE($C290,$D290,1),0),"",IF(N293="","",N293+1)))</f>
        <v>#VALUE!</v>
      </c>
      <c r="P293" s="29" t="e">
        <f t="shared" ref="P293" si="1168">IF(P292&gt;$G$8,"",IF(O293=EOMONTH(DATE($C290,$D290,1),0),"",IF(O293="","",O293+1)))</f>
        <v>#VALUE!</v>
      </c>
      <c r="Q293" s="29" t="e">
        <f t="shared" ref="Q293" si="1169">IF(Q292&gt;$G$8,"",IF(P293=EOMONTH(DATE($C290,$D290,1),0),"",IF(P293="","",P293+1)))</f>
        <v>#VALUE!</v>
      </c>
      <c r="R293" s="29" t="e">
        <f t="shared" ref="R293" si="1170">IF(R292&gt;$G$8,"",IF(Q293=EOMONTH(DATE($C290,$D290,1),0),"",IF(Q293="","",Q293+1)))</f>
        <v>#VALUE!</v>
      </c>
      <c r="S293" s="29" t="e">
        <f t="shared" ref="S293" si="1171">IF(S292&gt;$G$8,"",IF(R293=EOMONTH(DATE($C290,$D290,1),0),"",IF(R293="","",R293+1)))</f>
        <v>#VALUE!</v>
      </c>
      <c r="T293" s="29" t="e">
        <f t="shared" ref="T293" si="1172">IF(T292&gt;$G$8,"",IF(S293=EOMONTH(DATE($C290,$D290,1),0),"",IF(S293="","",S293+1)))</f>
        <v>#VALUE!</v>
      </c>
      <c r="U293" s="29" t="e">
        <f t="shared" ref="U293" si="1173">IF(U292&gt;$G$8,"",IF(T293=EOMONTH(DATE($C290,$D290,1),0),"",IF(T293="","",T293+1)))</f>
        <v>#VALUE!</v>
      </c>
      <c r="V293" s="29" t="e">
        <f t="shared" ref="V293" si="1174">IF(V292&gt;$G$8,"",IF(U293=EOMONTH(DATE($C290,$D290,1),0),"",IF(U293="","",U293+1)))</f>
        <v>#VALUE!</v>
      </c>
      <c r="W293" s="29" t="e">
        <f t="shared" ref="W293" si="1175">IF(W292&gt;$G$8,"",IF(V293=EOMONTH(DATE($C290,$D290,1),0),"",IF(V293="","",V293+1)))</f>
        <v>#VALUE!</v>
      </c>
      <c r="X293" s="29" t="e">
        <f t="shared" ref="X293" si="1176">IF(X292&gt;$G$8,"",IF(W293=EOMONTH(DATE($C290,$D290,1),0),"",IF(W293="","",W293+1)))</f>
        <v>#VALUE!</v>
      </c>
      <c r="Y293" s="29" t="e">
        <f t="shared" ref="Y293" si="1177">IF(Y292&gt;$G$8,"",IF(X293=EOMONTH(DATE($C290,$D290,1),0),"",IF(X293="","",X293+1)))</f>
        <v>#VALUE!</v>
      </c>
      <c r="Z293" s="29" t="e">
        <f t="shared" ref="Z293" si="1178">IF(Z292&gt;$G$8,"",IF(Y293=EOMONTH(DATE($C290,$D290,1),0),"",IF(Y293="","",Y293+1)))</f>
        <v>#VALUE!</v>
      </c>
      <c r="AA293" s="29" t="e">
        <f t="shared" ref="AA293" si="1179">IF(AA292&gt;$G$8,"",IF(Z293=EOMONTH(DATE($C290,$D290,1),0),"",IF(Z293="","",Z293+1)))</f>
        <v>#VALUE!</v>
      </c>
      <c r="AB293" s="29" t="e">
        <f t="shared" ref="AB293" si="1180">IF(AB292&gt;$G$8,"",IF(AA293=EOMONTH(DATE($C290,$D290,1),0),"",IF(AA293="","",AA293+1)))</f>
        <v>#VALUE!</v>
      </c>
      <c r="AC293" s="29" t="e">
        <f t="shared" ref="AC293" si="1181">IF(AC292&gt;$G$8,"",IF(AB293=EOMONTH(DATE($C290,$D290,1),0),"",IF(AB293="","",AB293+1)))</f>
        <v>#VALUE!</v>
      </c>
      <c r="AD293" s="29" t="e">
        <f t="shared" ref="AD293" si="1182">IF(AD292&gt;$G$8,"",IF(AC293=EOMONTH(DATE($C290,$D290,1),0),"",IF(AC293="","",AC293+1)))</f>
        <v>#VALUE!</v>
      </c>
      <c r="AE293" s="29" t="e">
        <f t="shared" ref="AE293" si="1183">IF(AE292&gt;$G$8,"",IF(AD293=EOMONTH(DATE($C290,$D290,1),0),"",IF(AD293="","",AD293+1)))</f>
        <v>#VALUE!</v>
      </c>
      <c r="AF293" s="29" t="e">
        <f t="shared" ref="AF293" si="1184">IF(AF292&gt;$G$8,"",IF(AE293=EOMONTH(DATE($C290,$D290,1),0),"",IF(AE293="","",AE293+1)))</f>
        <v>#VALUE!</v>
      </c>
      <c r="AG293" s="29" t="e">
        <f t="shared" ref="AG293" si="1185">IF(AG292&gt;$G$8,"",IF(AF293=EOMONTH(DATE($C290,$D290,1),0),"",IF(AF293="","",AF293+1)))</f>
        <v>#VALUE!</v>
      </c>
      <c r="AH293" s="30" t="s">
        <v>21</v>
      </c>
      <c r="AI293" s="31">
        <f>+COUNTIFS(C294:AG294,"土",C298:AG298,"")+COUNTIFS(C294:AG294,"日",C298:AG298,"")</f>
        <v>0</v>
      </c>
    </row>
    <row r="294" spans="2:36" x14ac:dyDescent="0.15">
      <c r="B294" s="32" t="s">
        <v>5</v>
      </c>
      <c r="C294" s="33" t="str">
        <f>IFERROR(TEXT(WEEKDAY(+C293),"aaa"),"")</f>
        <v/>
      </c>
      <c r="D294" s="33" t="str">
        <f t="shared" ref="D294:AG294" si="1186">IFERROR(TEXT(WEEKDAY(+D293),"aaa"),"")</f>
        <v/>
      </c>
      <c r="E294" s="33" t="str">
        <f t="shared" si="1186"/>
        <v/>
      </c>
      <c r="F294" s="33" t="str">
        <f t="shared" si="1186"/>
        <v/>
      </c>
      <c r="G294" s="33" t="str">
        <f t="shared" si="1186"/>
        <v/>
      </c>
      <c r="H294" s="33" t="str">
        <f t="shared" si="1186"/>
        <v/>
      </c>
      <c r="I294" s="33" t="str">
        <f t="shared" si="1186"/>
        <v/>
      </c>
      <c r="J294" s="33" t="str">
        <f t="shared" si="1186"/>
        <v/>
      </c>
      <c r="K294" s="33" t="str">
        <f t="shared" si="1186"/>
        <v/>
      </c>
      <c r="L294" s="33" t="str">
        <f t="shared" si="1186"/>
        <v/>
      </c>
      <c r="M294" s="33" t="str">
        <f t="shared" si="1186"/>
        <v/>
      </c>
      <c r="N294" s="33" t="str">
        <f t="shared" si="1186"/>
        <v/>
      </c>
      <c r="O294" s="33" t="str">
        <f t="shared" si="1186"/>
        <v/>
      </c>
      <c r="P294" s="33" t="str">
        <f t="shared" si="1186"/>
        <v/>
      </c>
      <c r="Q294" s="33" t="str">
        <f t="shared" si="1186"/>
        <v/>
      </c>
      <c r="R294" s="33" t="str">
        <f t="shared" si="1186"/>
        <v/>
      </c>
      <c r="S294" s="33" t="str">
        <f t="shared" si="1186"/>
        <v/>
      </c>
      <c r="T294" s="33" t="str">
        <f t="shared" si="1186"/>
        <v/>
      </c>
      <c r="U294" s="33" t="str">
        <f t="shared" si="1186"/>
        <v/>
      </c>
      <c r="V294" s="33" t="str">
        <f t="shared" si="1186"/>
        <v/>
      </c>
      <c r="W294" s="33" t="str">
        <f t="shared" si="1186"/>
        <v/>
      </c>
      <c r="X294" s="33" t="str">
        <f t="shared" si="1186"/>
        <v/>
      </c>
      <c r="Y294" s="33" t="str">
        <f t="shared" si="1186"/>
        <v/>
      </c>
      <c r="Z294" s="33" t="str">
        <f t="shared" si="1186"/>
        <v/>
      </c>
      <c r="AA294" s="33" t="str">
        <f t="shared" si="1186"/>
        <v/>
      </c>
      <c r="AB294" s="33" t="str">
        <f t="shared" si="1186"/>
        <v/>
      </c>
      <c r="AC294" s="33" t="str">
        <f t="shared" si="1186"/>
        <v/>
      </c>
      <c r="AD294" s="33" t="str">
        <f t="shared" si="1186"/>
        <v/>
      </c>
      <c r="AE294" s="33" t="str">
        <f t="shared" si="1186"/>
        <v/>
      </c>
      <c r="AF294" s="33" t="str">
        <f t="shared" si="1186"/>
        <v/>
      </c>
      <c r="AG294" s="33" t="str">
        <f t="shared" si="1186"/>
        <v/>
      </c>
      <c r="AH294" s="30" t="s">
        <v>16</v>
      </c>
      <c r="AI294" s="31">
        <f>+COUNTIF(C298:AG298,"夏休")+COUNTIF(C298:AG298,"冬休")+COUNTIF(C298:AG298,"中止")</f>
        <v>0</v>
      </c>
    </row>
    <row r="295" spans="2:36" ht="13.5" customHeight="1" x14ac:dyDescent="0.15">
      <c r="B295" s="70" t="s">
        <v>8</v>
      </c>
      <c r="C295" s="73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7"/>
      <c r="AE295" s="67"/>
      <c r="AF295" s="64"/>
      <c r="AG295" s="76"/>
      <c r="AH295" s="34" t="s">
        <v>2</v>
      </c>
      <c r="AI295" s="35">
        <f>COUNT(C293:AG293)-AI294</f>
        <v>0</v>
      </c>
    </row>
    <row r="296" spans="2:36" ht="13.5" customHeight="1" x14ac:dyDescent="0.15">
      <c r="B296" s="71"/>
      <c r="C296" s="74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8"/>
      <c r="AE296" s="68"/>
      <c r="AF296" s="65"/>
      <c r="AG296" s="77"/>
      <c r="AH296" s="34" t="s">
        <v>6</v>
      </c>
      <c r="AI296" s="36">
        <f>+COUNTIF(C299:AG299,"休")</f>
        <v>0</v>
      </c>
      <c r="AJ296" s="37" t="e">
        <f>IF(AI297&gt;0.285,"",IF(AI296&lt;AI293,"←計画日数が足りません",""))</f>
        <v>#DIV/0!</v>
      </c>
    </row>
    <row r="297" spans="2:36" ht="13.5" customHeight="1" x14ac:dyDescent="0.15">
      <c r="B297" s="72"/>
      <c r="C297" s="75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9"/>
      <c r="AE297" s="69"/>
      <c r="AF297" s="66"/>
      <c r="AG297" s="78"/>
      <c r="AH297" s="34" t="s">
        <v>9</v>
      </c>
      <c r="AI297" s="49" t="e">
        <f>+AI296/AI295</f>
        <v>#DIV/0!</v>
      </c>
    </row>
    <row r="298" spans="2:36" x14ac:dyDescent="0.15">
      <c r="B298" s="39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34" t="s">
        <v>10</v>
      </c>
      <c r="AI298" s="36">
        <f>+COUNTIF(C300:AG300,"*休")</f>
        <v>0</v>
      </c>
    </row>
    <row r="299" spans="2:36" x14ac:dyDescent="0.15">
      <c r="B299" s="32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54"/>
      <c r="AH299" s="40" t="s">
        <v>4</v>
      </c>
      <c r="AI299" s="50" t="e">
        <f>+AI298/AI295</f>
        <v>#DIV/0!</v>
      </c>
    </row>
    <row r="300" spans="2:36" x14ac:dyDescent="0.15">
      <c r="B300" s="42" t="s">
        <v>7</v>
      </c>
      <c r="C300" s="55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7"/>
      <c r="AH300" s="43" t="s">
        <v>18</v>
      </c>
      <c r="AI300" s="44" t="e">
        <f>_xlfn.IFS(AI299&gt;=0.285,"OK",AI293&lt;=AI298,"OK",AI293&gt;AI298,"NG")</f>
        <v>#DIV/0!</v>
      </c>
      <c r="AJ300" s="37" t="e">
        <f>IF(AI300="NG","←月単位未達成","←月単位達成")</f>
        <v>#DIV/0!</v>
      </c>
    </row>
    <row r="301" spans="2:36" hidden="1" x14ac:dyDescent="0.15">
      <c r="C301" s="53" t="str">
        <f>IF($C298="","通常",C298)</f>
        <v>通常</v>
      </c>
      <c r="D301" s="53" t="str">
        <f t="shared" ref="D301:AG301" si="1187">IF(D298="","通常",D298)</f>
        <v>通常</v>
      </c>
      <c r="E301" s="53" t="str">
        <f t="shared" si="1187"/>
        <v>通常</v>
      </c>
      <c r="F301" s="53" t="str">
        <f t="shared" si="1187"/>
        <v>通常</v>
      </c>
      <c r="G301" s="53" t="str">
        <f t="shared" si="1187"/>
        <v>通常</v>
      </c>
      <c r="H301" s="53" t="str">
        <f t="shared" si="1187"/>
        <v>通常</v>
      </c>
      <c r="I301" s="53" t="str">
        <f t="shared" si="1187"/>
        <v>通常</v>
      </c>
      <c r="J301" s="53" t="str">
        <f t="shared" si="1187"/>
        <v>通常</v>
      </c>
      <c r="K301" s="53" t="str">
        <f t="shared" si="1187"/>
        <v>通常</v>
      </c>
      <c r="L301" s="53" t="str">
        <f t="shared" si="1187"/>
        <v>通常</v>
      </c>
      <c r="M301" s="53" t="str">
        <f t="shared" si="1187"/>
        <v>通常</v>
      </c>
      <c r="N301" s="53" t="str">
        <f t="shared" si="1187"/>
        <v>通常</v>
      </c>
      <c r="O301" s="53" t="str">
        <f t="shared" si="1187"/>
        <v>通常</v>
      </c>
      <c r="P301" s="53" t="str">
        <f t="shared" si="1187"/>
        <v>通常</v>
      </c>
      <c r="Q301" s="53" t="str">
        <f t="shared" si="1187"/>
        <v>通常</v>
      </c>
      <c r="R301" s="53" t="str">
        <f t="shared" si="1187"/>
        <v>通常</v>
      </c>
      <c r="S301" s="53" t="str">
        <f t="shared" si="1187"/>
        <v>通常</v>
      </c>
      <c r="T301" s="53" t="str">
        <f t="shared" si="1187"/>
        <v>通常</v>
      </c>
      <c r="U301" s="53" t="str">
        <f t="shared" si="1187"/>
        <v>通常</v>
      </c>
      <c r="V301" s="53" t="str">
        <f t="shared" si="1187"/>
        <v>通常</v>
      </c>
      <c r="W301" s="53" t="str">
        <f t="shared" si="1187"/>
        <v>通常</v>
      </c>
      <c r="X301" s="53" t="str">
        <f t="shared" si="1187"/>
        <v>通常</v>
      </c>
      <c r="Y301" s="53" t="str">
        <f t="shared" si="1187"/>
        <v>通常</v>
      </c>
      <c r="Z301" s="53" t="str">
        <f t="shared" si="1187"/>
        <v>通常</v>
      </c>
      <c r="AA301" s="53" t="str">
        <f t="shared" si="1187"/>
        <v>通常</v>
      </c>
      <c r="AB301" s="53" t="str">
        <f t="shared" si="1187"/>
        <v>通常</v>
      </c>
      <c r="AC301" s="53" t="str">
        <f t="shared" si="1187"/>
        <v>通常</v>
      </c>
      <c r="AD301" s="53" t="str">
        <f t="shared" si="1187"/>
        <v>通常</v>
      </c>
      <c r="AE301" s="53" t="str">
        <f t="shared" si="1187"/>
        <v>通常</v>
      </c>
      <c r="AF301" s="53" t="str">
        <f t="shared" si="1187"/>
        <v>通常</v>
      </c>
      <c r="AG301" s="53" t="str">
        <f t="shared" si="1187"/>
        <v>通常</v>
      </c>
      <c r="AI301" s="52"/>
      <c r="AJ301" s="37"/>
    </row>
    <row r="302" spans="2:36" hidden="1" x14ac:dyDescent="0.15">
      <c r="C302" s="53" t="str">
        <f>IF(C298="","通常実績",C298)</f>
        <v>通常実績</v>
      </c>
      <c r="D302" s="53" t="str">
        <f t="shared" ref="D302:AG302" si="1188">IF(D298="","通常実績",D298)</f>
        <v>通常実績</v>
      </c>
      <c r="E302" s="53" t="str">
        <f t="shared" si="1188"/>
        <v>通常実績</v>
      </c>
      <c r="F302" s="53" t="str">
        <f t="shared" si="1188"/>
        <v>通常実績</v>
      </c>
      <c r="G302" s="53" t="str">
        <f t="shared" si="1188"/>
        <v>通常実績</v>
      </c>
      <c r="H302" s="53" t="str">
        <f t="shared" si="1188"/>
        <v>通常実績</v>
      </c>
      <c r="I302" s="53" t="str">
        <f t="shared" si="1188"/>
        <v>通常実績</v>
      </c>
      <c r="J302" s="53" t="str">
        <f t="shared" si="1188"/>
        <v>通常実績</v>
      </c>
      <c r="K302" s="53" t="str">
        <f t="shared" si="1188"/>
        <v>通常実績</v>
      </c>
      <c r="L302" s="53" t="str">
        <f t="shared" si="1188"/>
        <v>通常実績</v>
      </c>
      <c r="M302" s="53" t="str">
        <f t="shared" si="1188"/>
        <v>通常実績</v>
      </c>
      <c r="N302" s="53" t="str">
        <f t="shared" si="1188"/>
        <v>通常実績</v>
      </c>
      <c r="O302" s="53" t="str">
        <f t="shared" si="1188"/>
        <v>通常実績</v>
      </c>
      <c r="P302" s="53" t="str">
        <f t="shared" si="1188"/>
        <v>通常実績</v>
      </c>
      <c r="Q302" s="53" t="str">
        <f t="shared" si="1188"/>
        <v>通常実績</v>
      </c>
      <c r="R302" s="53" t="str">
        <f t="shared" si="1188"/>
        <v>通常実績</v>
      </c>
      <c r="S302" s="53" t="str">
        <f t="shared" si="1188"/>
        <v>通常実績</v>
      </c>
      <c r="T302" s="53" t="str">
        <f t="shared" si="1188"/>
        <v>通常実績</v>
      </c>
      <c r="U302" s="53" t="str">
        <f t="shared" si="1188"/>
        <v>通常実績</v>
      </c>
      <c r="V302" s="53" t="str">
        <f t="shared" si="1188"/>
        <v>通常実績</v>
      </c>
      <c r="W302" s="53" t="str">
        <f t="shared" si="1188"/>
        <v>通常実績</v>
      </c>
      <c r="X302" s="53" t="str">
        <f t="shared" si="1188"/>
        <v>通常実績</v>
      </c>
      <c r="Y302" s="53" t="str">
        <f t="shared" si="1188"/>
        <v>通常実績</v>
      </c>
      <c r="Z302" s="53" t="str">
        <f t="shared" si="1188"/>
        <v>通常実績</v>
      </c>
      <c r="AA302" s="53" t="str">
        <f t="shared" si="1188"/>
        <v>通常実績</v>
      </c>
      <c r="AB302" s="53" t="str">
        <f t="shared" si="1188"/>
        <v>通常実績</v>
      </c>
      <c r="AC302" s="53" t="str">
        <f t="shared" si="1188"/>
        <v>通常実績</v>
      </c>
      <c r="AD302" s="53" t="str">
        <f t="shared" si="1188"/>
        <v>通常実績</v>
      </c>
      <c r="AE302" s="53" t="str">
        <f t="shared" si="1188"/>
        <v>通常実績</v>
      </c>
      <c r="AF302" s="53" t="str">
        <f t="shared" si="1188"/>
        <v>通常実績</v>
      </c>
      <c r="AG302" s="53" t="str">
        <f t="shared" si="1188"/>
        <v>通常実績</v>
      </c>
      <c r="AI302" s="52"/>
      <c r="AJ302" s="37"/>
    </row>
  </sheetData>
  <mergeCells count="715"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  <oddFooter>&amp;C&amp;"ＭＳ 明朝,標準"&amp;16-７-</oddFoot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H3" sqref="H3"/>
    </sheetView>
  </sheetViews>
  <sheetFormatPr defaultRowHeight="13.5" x14ac:dyDescent="0.15"/>
  <cols>
    <col min="8" max="8" width="11.625" customWidth="1"/>
    <col min="9" max="9" width="14.125" customWidth="1"/>
  </cols>
  <sheetData>
    <row r="1" spans="1:9" ht="84.75" customHeight="1" x14ac:dyDescent="0.15">
      <c r="H1" s="120" t="s">
        <v>49</v>
      </c>
      <c r="I1" s="120"/>
    </row>
    <row r="2" spans="1:9" ht="18" customHeight="1" x14ac:dyDescent="0.15">
      <c r="A2" s="61"/>
      <c r="B2" s="61" t="s">
        <v>23</v>
      </c>
      <c r="C2" s="61" t="s">
        <v>24</v>
      </c>
      <c r="D2" s="61" t="s">
        <v>25</v>
      </c>
      <c r="E2" s="61" t="s">
        <v>26</v>
      </c>
      <c r="F2" s="61" t="s">
        <v>28</v>
      </c>
      <c r="G2" s="62"/>
      <c r="H2" s="60" t="s">
        <v>47</v>
      </c>
      <c r="I2" s="60" t="s">
        <v>48</v>
      </c>
    </row>
    <row r="3" spans="1:9" ht="18" customHeight="1" x14ac:dyDescent="0.15">
      <c r="A3" s="117" t="s">
        <v>22</v>
      </c>
      <c r="B3" s="58"/>
      <c r="C3" s="58"/>
      <c r="D3" s="58"/>
      <c r="E3" s="58"/>
      <c r="F3" s="58"/>
      <c r="G3" s="62"/>
      <c r="H3" s="59">
        <v>45292</v>
      </c>
      <c r="I3" s="58" t="s">
        <v>30</v>
      </c>
    </row>
    <row r="4" spans="1:9" ht="18" customHeight="1" x14ac:dyDescent="0.15">
      <c r="A4" s="118"/>
      <c r="B4" s="58" t="s">
        <v>27</v>
      </c>
      <c r="C4" s="58" t="s">
        <v>27</v>
      </c>
      <c r="D4" s="58" t="s">
        <v>27</v>
      </c>
      <c r="E4" s="58" t="s">
        <v>17</v>
      </c>
      <c r="F4" s="58" t="s">
        <v>17</v>
      </c>
      <c r="G4" s="62"/>
      <c r="H4" s="59">
        <v>45299</v>
      </c>
      <c r="I4" s="58" t="s">
        <v>31</v>
      </c>
    </row>
    <row r="5" spans="1:9" ht="18" customHeight="1" x14ac:dyDescent="0.15">
      <c r="A5" s="119"/>
      <c r="B5" s="58"/>
      <c r="C5" s="58"/>
      <c r="D5" s="58"/>
      <c r="E5" s="58"/>
      <c r="F5" s="58" t="s">
        <v>29</v>
      </c>
      <c r="G5" s="62"/>
      <c r="H5" s="59">
        <v>45333</v>
      </c>
      <c r="I5" s="58" t="s">
        <v>32</v>
      </c>
    </row>
    <row r="6" spans="1:9" ht="18" customHeight="1" x14ac:dyDescent="0.15">
      <c r="H6" s="59">
        <v>45334</v>
      </c>
      <c r="I6" s="58" t="s">
        <v>33</v>
      </c>
    </row>
    <row r="7" spans="1:9" ht="18" customHeight="1" x14ac:dyDescent="0.15">
      <c r="H7" s="59">
        <v>45345</v>
      </c>
      <c r="I7" s="58" t="s">
        <v>34</v>
      </c>
    </row>
    <row r="8" spans="1:9" ht="18" customHeight="1" x14ac:dyDescent="0.15">
      <c r="H8" s="59">
        <v>45371</v>
      </c>
      <c r="I8" s="58" t="s">
        <v>35</v>
      </c>
    </row>
    <row r="9" spans="1:9" ht="18" customHeight="1" x14ac:dyDescent="0.15">
      <c r="H9" s="59">
        <v>45411</v>
      </c>
      <c r="I9" s="58" t="s">
        <v>36</v>
      </c>
    </row>
    <row r="10" spans="1:9" ht="18" customHeight="1" x14ac:dyDescent="0.15">
      <c r="H10" s="59">
        <v>45415</v>
      </c>
      <c r="I10" s="58" t="s">
        <v>37</v>
      </c>
    </row>
    <row r="11" spans="1:9" ht="18" customHeight="1" x14ac:dyDescent="0.15">
      <c r="H11" s="59">
        <v>45416</v>
      </c>
      <c r="I11" s="58" t="s">
        <v>38</v>
      </c>
    </row>
    <row r="12" spans="1:9" ht="18" customHeight="1" x14ac:dyDescent="0.15">
      <c r="H12" s="59">
        <v>45417</v>
      </c>
      <c r="I12" s="58" t="s">
        <v>39</v>
      </c>
    </row>
    <row r="13" spans="1:9" ht="18" customHeight="1" x14ac:dyDescent="0.15">
      <c r="H13" s="59">
        <v>45418</v>
      </c>
      <c r="I13" s="58" t="s">
        <v>33</v>
      </c>
    </row>
    <row r="14" spans="1:9" ht="18" customHeight="1" x14ac:dyDescent="0.15">
      <c r="H14" s="59">
        <v>45488</v>
      </c>
      <c r="I14" s="58" t="s">
        <v>40</v>
      </c>
    </row>
    <row r="15" spans="1:9" ht="18" customHeight="1" x14ac:dyDescent="0.15">
      <c r="H15" s="59">
        <v>45515</v>
      </c>
      <c r="I15" s="58" t="s">
        <v>41</v>
      </c>
    </row>
    <row r="16" spans="1:9" ht="18" customHeight="1" x14ac:dyDescent="0.15">
      <c r="H16" s="59">
        <v>45516</v>
      </c>
      <c r="I16" s="58" t="s">
        <v>33</v>
      </c>
    </row>
    <row r="17" spans="8:9" ht="18" customHeight="1" x14ac:dyDescent="0.15">
      <c r="H17" s="59">
        <v>45551</v>
      </c>
      <c r="I17" s="58" t="s">
        <v>42</v>
      </c>
    </row>
    <row r="18" spans="8:9" ht="18" customHeight="1" x14ac:dyDescent="0.15">
      <c r="H18" s="59">
        <v>45557</v>
      </c>
      <c r="I18" s="58" t="s">
        <v>43</v>
      </c>
    </row>
    <row r="19" spans="8:9" ht="18" customHeight="1" x14ac:dyDescent="0.15">
      <c r="H19" s="59">
        <v>45558</v>
      </c>
      <c r="I19" s="58" t="s">
        <v>33</v>
      </c>
    </row>
    <row r="20" spans="8:9" ht="18" customHeight="1" x14ac:dyDescent="0.15">
      <c r="H20" s="59">
        <v>45579</v>
      </c>
      <c r="I20" s="58" t="s">
        <v>44</v>
      </c>
    </row>
    <row r="21" spans="8:9" ht="18" customHeight="1" x14ac:dyDescent="0.15">
      <c r="H21" s="59">
        <v>45599</v>
      </c>
      <c r="I21" s="58" t="s">
        <v>45</v>
      </c>
    </row>
    <row r="22" spans="8:9" ht="18" customHeight="1" x14ac:dyDescent="0.15">
      <c r="H22" s="59">
        <v>45600</v>
      </c>
      <c r="I22" s="58" t="s">
        <v>33</v>
      </c>
    </row>
    <row r="23" spans="8:9" ht="18" customHeight="1" x14ac:dyDescent="0.15">
      <c r="H23" s="59">
        <v>45619</v>
      </c>
      <c r="I23" s="58" t="s">
        <v>46</v>
      </c>
    </row>
    <row r="24" spans="8:9" ht="18" customHeight="1" x14ac:dyDescent="0.15">
      <c r="H24" s="59">
        <v>45658</v>
      </c>
      <c r="I24" s="58" t="s">
        <v>30</v>
      </c>
    </row>
    <row r="25" spans="8:9" ht="18" customHeight="1" x14ac:dyDescent="0.15">
      <c r="H25" s="59">
        <v>45670</v>
      </c>
      <c r="I25" s="58" t="s">
        <v>31</v>
      </c>
    </row>
    <row r="26" spans="8:9" ht="18" customHeight="1" x14ac:dyDescent="0.15">
      <c r="H26" s="59">
        <v>45699</v>
      </c>
      <c r="I26" s="58" t="s">
        <v>32</v>
      </c>
    </row>
    <row r="27" spans="8:9" ht="18" customHeight="1" x14ac:dyDescent="0.15">
      <c r="H27" s="59">
        <v>45711</v>
      </c>
      <c r="I27" s="58" t="s">
        <v>34</v>
      </c>
    </row>
    <row r="28" spans="8:9" ht="18" customHeight="1" x14ac:dyDescent="0.15">
      <c r="H28" s="59">
        <v>45712</v>
      </c>
      <c r="I28" s="58" t="s">
        <v>33</v>
      </c>
    </row>
    <row r="29" spans="8:9" ht="18" customHeight="1" x14ac:dyDescent="0.15">
      <c r="H29" s="59">
        <v>45736</v>
      </c>
      <c r="I29" s="58" t="s">
        <v>35</v>
      </c>
    </row>
    <row r="30" spans="8:9" ht="18" customHeight="1" x14ac:dyDescent="0.15">
      <c r="H30" s="59">
        <v>45776</v>
      </c>
      <c r="I30" s="58" t="s">
        <v>36</v>
      </c>
    </row>
    <row r="31" spans="8:9" ht="18" customHeight="1" x14ac:dyDescent="0.15">
      <c r="H31" s="59">
        <v>45780</v>
      </c>
      <c r="I31" s="58" t="s">
        <v>37</v>
      </c>
    </row>
    <row r="32" spans="8:9" ht="18" customHeight="1" x14ac:dyDescent="0.15">
      <c r="H32" s="59">
        <v>45781</v>
      </c>
      <c r="I32" s="58" t="s">
        <v>38</v>
      </c>
    </row>
    <row r="33" spans="8:9" ht="18" customHeight="1" x14ac:dyDescent="0.15">
      <c r="H33" s="59">
        <v>45782</v>
      </c>
      <c r="I33" s="58" t="s">
        <v>39</v>
      </c>
    </row>
    <row r="34" spans="8:9" ht="18" customHeight="1" x14ac:dyDescent="0.15">
      <c r="H34" s="59">
        <v>45783</v>
      </c>
      <c r="I34" s="58" t="s">
        <v>33</v>
      </c>
    </row>
    <row r="35" spans="8:9" ht="18" customHeight="1" x14ac:dyDescent="0.15">
      <c r="H35" s="59">
        <v>45859</v>
      </c>
      <c r="I35" s="58" t="s">
        <v>40</v>
      </c>
    </row>
    <row r="36" spans="8:9" ht="18" customHeight="1" x14ac:dyDescent="0.15">
      <c r="H36" s="59">
        <v>45880</v>
      </c>
      <c r="I36" s="58" t="s">
        <v>41</v>
      </c>
    </row>
    <row r="37" spans="8:9" ht="18" customHeight="1" x14ac:dyDescent="0.15">
      <c r="H37" s="59">
        <v>45915</v>
      </c>
      <c r="I37" s="58" t="s">
        <v>42</v>
      </c>
    </row>
    <row r="38" spans="8:9" ht="18" customHeight="1" x14ac:dyDescent="0.15">
      <c r="H38" s="59">
        <v>45923</v>
      </c>
      <c r="I38" s="58" t="s">
        <v>43</v>
      </c>
    </row>
    <row r="39" spans="8:9" ht="18" customHeight="1" x14ac:dyDescent="0.15">
      <c r="H39" s="59">
        <v>45943</v>
      </c>
      <c r="I39" s="58" t="s">
        <v>44</v>
      </c>
    </row>
    <row r="40" spans="8:9" ht="18" customHeight="1" x14ac:dyDescent="0.15">
      <c r="H40" s="59">
        <v>45964</v>
      </c>
      <c r="I40" s="58" t="s">
        <v>45</v>
      </c>
    </row>
    <row r="41" spans="8:9" ht="18" customHeight="1" x14ac:dyDescent="0.15">
      <c r="H41" s="59">
        <v>45984</v>
      </c>
      <c r="I41" s="58" t="s">
        <v>46</v>
      </c>
    </row>
    <row r="42" spans="8:9" ht="18" customHeight="1" x14ac:dyDescent="0.15">
      <c r="H42" s="59">
        <v>45985</v>
      </c>
      <c r="I42" s="58" t="s">
        <v>33</v>
      </c>
    </row>
    <row r="43" spans="8:9" ht="18" customHeight="1" x14ac:dyDescent="0.15">
      <c r="H43" s="58"/>
      <c r="I43" s="58"/>
    </row>
    <row r="44" spans="8:9" ht="18" customHeight="1" x14ac:dyDescent="0.15">
      <c r="H44" s="58"/>
      <c r="I44" s="58"/>
    </row>
    <row r="45" spans="8:9" ht="18" customHeight="1" x14ac:dyDescent="0.15">
      <c r="H45" s="58"/>
      <c r="I45" s="58"/>
    </row>
    <row r="46" spans="8:9" ht="18" customHeight="1" x14ac:dyDescent="0.15">
      <c r="H46" s="58"/>
      <c r="I46" s="58"/>
    </row>
    <row r="47" spans="8:9" ht="18" customHeight="1" x14ac:dyDescent="0.15">
      <c r="H47" s="58"/>
      <c r="I47" s="58"/>
    </row>
    <row r="48" spans="8:9" x14ac:dyDescent="0.15">
      <c r="H48" s="58"/>
      <c r="I48" s="58"/>
    </row>
    <row r="49" spans="8:9" x14ac:dyDescent="0.15">
      <c r="H49" s="58"/>
      <c r="I49" s="58"/>
    </row>
    <row r="50" spans="8:9" x14ac:dyDescent="0.15">
      <c r="H50" s="58"/>
      <c r="I50" s="58"/>
    </row>
    <row r="51" spans="8:9" x14ac:dyDescent="0.15">
      <c r="H51" s="58"/>
      <c r="I51" s="58"/>
    </row>
    <row r="52" spans="8:9" x14ac:dyDescent="0.15">
      <c r="H52" s="58"/>
      <c r="I52" s="58"/>
    </row>
    <row r="53" spans="8:9" x14ac:dyDescent="0.15">
      <c r="H53" s="58"/>
      <c r="I53" s="58"/>
    </row>
    <row r="54" spans="8:9" x14ac:dyDescent="0.15">
      <c r="H54" s="58"/>
      <c r="I54" s="58"/>
    </row>
    <row r="55" spans="8:9" x14ac:dyDescent="0.15">
      <c r="H55" s="58"/>
      <c r="I55" s="58"/>
    </row>
    <row r="56" spans="8:9" x14ac:dyDescent="0.15">
      <c r="H56" s="58"/>
      <c r="I56" s="58"/>
    </row>
    <row r="57" spans="8:9" x14ac:dyDescent="0.15">
      <c r="H57" s="58"/>
      <c r="I57" s="58"/>
    </row>
    <row r="58" spans="8:9" x14ac:dyDescent="0.15">
      <c r="H58" s="58"/>
      <c r="I58" s="58"/>
    </row>
    <row r="59" spans="8:9" x14ac:dyDescent="0.15">
      <c r="H59" s="58"/>
      <c r="I59" s="58"/>
    </row>
    <row r="60" spans="8:9" x14ac:dyDescent="0.15">
      <c r="H60" s="58"/>
      <c r="I60" s="58"/>
    </row>
    <row r="61" spans="8:9" x14ac:dyDescent="0.15">
      <c r="H61" s="58"/>
      <c r="I61" s="58"/>
    </row>
    <row r="62" spans="8:9" x14ac:dyDescent="0.15">
      <c r="H62" s="58"/>
      <c r="I62" s="58"/>
    </row>
    <row r="63" spans="8:9" x14ac:dyDescent="0.15">
      <c r="H63" s="58"/>
      <c r="I63" s="58"/>
    </row>
    <row r="64" spans="8:9" x14ac:dyDescent="0.15">
      <c r="H64" s="58"/>
      <c r="I64" s="58"/>
    </row>
    <row r="65" spans="8:9" x14ac:dyDescent="0.15">
      <c r="H65" s="58"/>
      <c r="I65" s="58"/>
    </row>
    <row r="66" spans="8:9" x14ac:dyDescent="0.15">
      <c r="H66" s="58"/>
      <c r="I66" s="58"/>
    </row>
    <row r="67" spans="8:9" x14ac:dyDescent="0.15">
      <c r="H67" s="58"/>
      <c r="I67" s="58"/>
    </row>
    <row r="68" spans="8:9" x14ac:dyDescent="0.15">
      <c r="H68" s="58"/>
      <c r="I68" s="58"/>
    </row>
    <row r="69" spans="8:9" x14ac:dyDescent="0.15">
      <c r="H69" s="58"/>
      <c r="I69" s="58"/>
    </row>
    <row r="70" spans="8:9" x14ac:dyDescent="0.15">
      <c r="H70" s="58"/>
      <c r="I70" s="58"/>
    </row>
    <row r="71" spans="8:9" x14ac:dyDescent="0.15">
      <c r="H71" s="58"/>
      <c r="I71" s="58"/>
    </row>
    <row r="72" spans="8:9" x14ac:dyDescent="0.15">
      <c r="H72" s="58"/>
      <c r="I72" s="58"/>
    </row>
    <row r="73" spans="8:9" x14ac:dyDescent="0.15">
      <c r="H73" s="58"/>
      <c r="I73" s="58"/>
    </row>
    <row r="74" spans="8:9" x14ac:dyDescent="0.15">
      <c r="H74" s="58"/>
      <c r="I74" s="58"/>
    </row>
    <row r="75" spans="8:9" x14ac:dyDescent="0.15">
      <c r="H75" s="58"/>
      <c r="I75" s="58"/>
    </row>
    <row r="76" spans="8:9" x14ac:dyDescent="0.15">
      <c r="H76" s="58"/>
      <c r="I76" s="58"/>
    </row>
    <row r="77" spans="8:9" x14ac:dyDescent="0.15">
      <c r="H77" s="58"/>
      <c r="I77" s="58"/>
    </row>
    <row r="78" spans="8:9" x14ac:dyDescent="0.15">
      <c r="H78" s="58"/>
      <c r="I78" s="58"/>
    </row>
    <row r="79" spans="8:9" x14ac:dyDescent="0.15">
      <c r="H79" s="58"/>
      <c r="I79" s="58"/>
    </row>
    <row r="80" spans="8:9" x14ac:dyDescent="0.15">
      <c r="H80" s="58"/>
      <c r="I80" s="58"/>
    </row>
    <row r="81" spans="8:9" x14ac:dyDescent="0.15">
      <c r="H81" s="58"/>
      <c r="I81" s="58"/>
    </row>
    <row r="82" spans="8:9" x14ac:dyDescent="0.15">
      <c r="H82" s="58"/>
      <c r="I82" s="58"/>
    </row>
    <row r="83" spans="8:9" x14ac:dyDescent="0.15">
      <c r="H83" s="58"/>
      <c r="I83" s="58"/>
    </row>
    <row r="84" spans="8:9" x14ac:dyDescent="0.15">
      <c r="H84" s="58"/>
      <c r="I84" s="58"/>
    </row>
    <row r="85" spans="8:9" x14ac:dyDescent="0.15">
      <c r="H85" s="58"/>
      <c r="I85" s="58"/>
    </row>
    <row r="86" spans="8:9" x14ac:dyDescent="0.15">
      <c r="H86" s="58"/>
      <c r="I86" s="58"/>
    </row>
    <row r="87" spans="8:9" x14ac:dyDescent="0.15">
      <c r="H87" s="58"/>
      <c r="I87" s="58"/>
    </row>
    <row r="88" spans="8:9" x14ac:dyDescent="0.15">
      <c r="H88" s="58"/>
      <c r="I88" s="58"/>
    </row>
    <row r="89" spans="8:9" x14ac:dyDescent="0.15">
      <c r="H89" s="58"/>
      <c r="I89" s="58"/>
    </row>
    <row r="90" spans="8:9" x14ac:dyDescent="0.15">
      <c r="H90" s="58"/>
      <c r="I90" s="58"/>
    </row>
    <row r="91" spans="8:9" x14ac:dyDescent="0.15">
      <c r="H91" s="58"/>
      <c r="I91" s="58"/>
    </row>
    <row r="92" spans="8:9" x14ac:dyDescent="0.15">
      <c r="H92" s="58"/>
      <c r="I92" s="58"/>
    </row>
    <row r="93" spans="8:9" x14ac:dyDescent="0.15">
      <c r="H93" s="58"/>
      <c r="I93" s="58"/>
    </row>
    <row r="94" spans="8:9" x14ac:dyDescent="0.15">
      <c r="H94" s="58"/>
      <c r="I94" s="58"/>
    </row>
    <row r="95" spans="8:9" x14ac:dyDescent="0.15">
      <c r="H95" s="58"/>
      <c r="I95" s="58"/>
    </row>
    <row r="96" spans="8:9" x14ac:dyDescent="0.15">
      <c r="H96" s="58"/>
      <c r="I96" s="58"/>
    </row>
    <row r="97" spans="8:9" x14ac:dyDescent="0.15">
      <c r="H97" s="58"/>
      <c r="I97" s="58"/>
    </row>
    <row r="98" spans="8:9" x14ac:dyDescent="0.15">
      <c r="H98" s="58"/>
      <c r="I98" s="58"/>
    </row>
    <row r="99" spans="8:9" x14ac:dyDescent="0.15">
      <c r="H99" s="58"/>
      <c r="I99" s="58"/>
    </row>
    <row r="100" spans="8:9" x14ac:dyDescent="0.15">
      <c r="H100" s="58"/>
      <c r="I100" s="58"/>
    </row>
    <row r="101" spans="8:9" x14ac:dyDescent="0.15">
      <c r="H101" s="58"/>
      <c r="I101" s="58"/>
    </row>
    <row r="102" spans="8:9" x14ac:dyDescent="0.15">
      <c r="H102" s="58"/>
      <c r="I102" s="58"/>
    </row>
    <row r="103" spans="8:9" x14ac:dyDescent="0.15">
      <c r="H103" s="58"/>
      <c r="I103" s="58"/>
    </row>
    <row r="104" spans="8:9" x14ac:dyDescent="0.15">
      <c r="H104" s="58"/>
      <c r="I104" s="58"/>
    </row>
    <row r="105" spans="8:9" x14ac:dyDescent="0.15">
      <c r="H105" s="58"/>
      <c r="I105" s="58"/>
    </row>
    <row r="106" spans="8:9" x14ac:dyDescent="0.15">
      <c r="H106" s="58"/>
      <c r="I106" s="58"/>
    </row>
    <row r="107" spans="8:9" x14ac:dyDescent="0.15">
      <c r="H107" s="58"/>
      <c r="I107" s="58"/>
    </row>
    <row r="108" spans="8:9" x14ac:dyDescent="0.15">
      <c r="H108" s="58"/>
      <c r="I108" s="58"/>
    </row>
    <row r="109" spans="8:9" x14ac:dyDescent="0.15">
      <c r="H109" s="58"/>
      <c r="I109" s="58"/>
    </row>
    <row r="110" spans="8:9" x14ac:dyDescent="0.15">
      <c r="H110" s="58"/>
      <c r="I110" s="58"/>
    </row>
    <row r="111" spans="8:9" x14ac:dyDescent="0.15">
      <c r="H111" s="58"/>
      <c r="I111" s="58"/>
    </row>
    <row r="112" spans="8:9" x14ac:dyDescent="0.15">
      <c r="H112" s="58"/>
      <c r="I112" s="58"/>
    </row>
    <row r="113" spans="8:9" x14ac:dyDescent="0.15">
      <c r="H113" s="58"/>
      <c r="I113" s="58"/>
    </row>
    <row r="114" spans="8:9" x14ac:dyDescent="0.15">
      <c r="H114" s="58"/>
      <c r="I114" s="58"/>
    </row>
    <row r="115" spans="8:9" x14ac:dyDescent="0.15">
      <c r="H115" s="58"/>
      <c r="I115" s="58"/>
    </row>
    <row r="116" spans="8:9" x14ac:dyDescent="0.15">
      <c r="H116" s="58"/>
      <c r="I116" s="58"/>
    </row>
    <row r="117" spans="8:9" x14ac:dyDescent="0.15">
      <c r="H117" s="58"/>
      <c r="I117" s="58"/>
    </row>
    <row r="118" spans="8:9" x14ac:dyDescent="0.15">
      <c r="H118" s="58"/>
      <c r="I118" s="58"/>
    </row>
    <row r="119" spans="8:9" x14ac:dyDescent="0.15">
      <c r="H119" s="58"/>
      <c r="I119" s="58"/>
    </row>
    <row r="120" spans="8:9" x14ac:dyDescent="0.15">
      <c r="H120" s="58"/>
      <c r="I120" s="58"/>
    </row>
    <row r="121" spans="8:9" x14ac:dyDescent="0.15">
      <c r="H121" s="58"/>
      <c r="I121" s="58"/>
    </row>
    <row r="122" spans="8:9" x14ac:dyDescent="0.15">
      <c r="H122" s="58"/>
      <c r="I122" s="58"/>
    </row>
    <row r="123" spans="8:9" x14ac:dyDescent="0.15">
      <c r="H123" s="58"/>
      <c r="I123" s="58"/>
    </row>
    <row r="124" spans="8:9" x14ac:dyDescent="0.15">
      <c r="H124" s="58"/>
      <c r="I124" s="58"/>
    </row>
    <row r="125" spans="8:9" x14ac:dyDescent="0.15">
      <c r="H125" s="58"/>
      <c r="I125" s="58"/>
    </row>
    <row r="126" spans="8:9" x14ac:dyDescent="0.15">
      <c r="H126" s="58"/>
      <c r="I126" s="58"/>
    </row>
    <row r="127" spans="8:9" x14ac:dyDescent="0.15">
      <c r="H127" s="58"/>
      <c r="I127" s="58"/>
    </row>
    <row r="128" spans="8:9" x14ac:dyDescent="0.15">
      <c r="H128" s="58"/>
      <c r="I128" s="58"/>
    </row>
    <row r="129" spans="8:9" x14ac:dyDescent="0.15">
      <c r="H129" s="58"/>
      <c r="I129" s="58"/>
    </row>
    <row r="130" spans="8:9" x14ac:dyDescent="0.15">
      <c r="H130" s="58"/>
      <c r="I130" s="58"/>
    </row>
    <row r="131" spans="8:9" x14ac:dyDescent="0.15">
      <c r="H131" s="58"/>
      <c r="I131" s="58"/>
    </row>
    <row r="132" spans="8:9" x14ac:dyDescent="0.15">
      <c r="H132" s="58"/>
      <c r="I132" s="58"/>
    </row>
    <row r="133" spans="8:9" x14ac:dyDescent="0.15">
      <c r="H133" s="58"/>
      <c r="I133" s="58"/>
    </row>
    <row r="134" spans="8:9" x14ac:dyDescent="0.15">
      <c r="H134" s="58"/>
      <c r="I134" s="58"/>
    </row>
    <row r="135" spans="8:9" x14ac:dyDescent="0.15">
      <c r="H135" s="58"/>
      <c r="I135" s="58"/>
    </row>
    <row r="136" spans="8:9" x14ac:dyDescent="0.15">
      <c r="H136" s="58"/>
      <c r="I136" s="58"/>
    </row>
    <row r="137" spans="8:9" x14ac:dyDescent="0.15">
      <c r="H137" s="58"/>
      <c r="I137" s="58"/>
    </row>
    <row r="138" spans="8:9" x14ac:dyDescent="0.15">
      <c r="H138" s="58"/>
      <c r="I138" s="58"/>
    </row>
    <row r="139" spans="8:9" x14ac:dyDescent="0.15">
      <c r="H139" s="58"/>
      <c r="I139" s="58"/>
    </row>
    <row r="140" spans="8:9" x14ac:dyDescent="0.15">
      <c r="H140" s="58"/>
      <c r="I140" s="58"/>
    </row>
    <row r="141" spans="8:9" x14ac:dyDescent="0.15">
      <c r="H141" s="58"/>
      <c r="I141" s="58"/>
    </row>
    <row r="142" spans="8:9" x14ac:dyDescent="0.15">
      <c r="H142" s="58"/>
      <c r="I142" s="58"/>
    </row>
    <row r="143" spans="8:9" x14ac:dyDescent="0.15">
      <c r="H143" s="58"/>
      <c r="I143" s="58"/>
    </row>
    <row r="144" spans="8:9" x14ac:dyDescent="0.15">
      <c r="H144" s="58"/>
      <c r="I144" s="58"/>
    </row>
    <row r="145" spans="8:9" x14ac:dyDescent="0.15">
      <c r="H145" s="58"/>
      <c r="I145" s="58"/>
    </row>
    <row r="146" spans="8:9" x14ac:dyDescent="0.15">
      <c r="H146" s="58"/>
      <c r="I146" s="58"/>
    </row>
    <row r="147" spans="8:9" x14ac:dyDescent="0.15">
      <c r="H147" s="58"/>
      <c r="I147" s="58"/>
    </row>
    <row r="148" spans="8:9" x14ac:dyDescent="0.15">
      <c r="H148" s="58"/>
      <c r="I148" s="58"/>
    </row>
    <row r="149" spans="8:9" x14ac:dyDescent="0.15">
      <c r="H149" s="58"/>
      <c r="I149" s="58"/>
    </row>
    <row r="150" spans="8:9" x14ac:dyDescent="0.15">
      <c r="H150" s="58"/>
      <c r="I150" s="58"/>
    </row>
    <row r="151" spans="8:9" x14ac:dyDescent="0.15">
      <c r="H151" s="58"/>
      <c r="I151" s="58"/>
    </row>
    <row r="152" spans="8:9" x14ac:dyDescent="0.15">
      <c r="H152" s="58"/>
      <c r="I152" s="58"/>
    </row>
    <row r="153" spans="8:9" x14ac:dyDescent="0.15">
      <c r="H153" s="58"/>
      <c r="I153" s="58"/>
    </row>
    <row r="154" spans="8:9" x14ac:dyDescent="0.15">
      <c r="H154" s="58"/>
      <c r="I154" s="58"/>
    </row>
    <row r="155" spans="8:9" x14ac:dyDescent="0.15">
      <c r="H155" s="58"/>
      <c r="I155" s="58"/>
    </row>
    <row r="156" spans="8:9" x14ac:dyDescent="0.15">
      <c r="H156" s="58"/>
      <c r="I156" s="58"/>
    </row>
    <row r="157" spans="8:9" x14ac:dyDescent="0.15">
      <c r="H157" s="58"/>
      <c r="I157" s="58"/>
    </row>
    <row r="158" spans="8:9" x14ac:dyDescent="0.15">
      <c r="H158" s="58"/>
      <c r="I158" s="58"/>
    </row>
    <row r="159" spans="8:9" x14ac:dyDescent="0.15">
      <c r="H159" s="58"/>
      <c r="I159" s="58"/>
    </row>
    <row r="160" spans="8:9" x14ac:dyDescent="0.15">
      <c r="H160" s="58"/>
      <c r="I160" s="58"/>
    </row>
    <row r="161" spans="8:9" x14ac:dyDescent="0.15">
      <c r="H161" s="58"/>
      <c r="I161" s="58"/>
    </row>
    <row r="162" spans="8:9" x14ac:dyDescent="0.15">
      <c r="H162" s="58"/>
      <c r="I162" s="58"/>
    </row>
    <row r="163" spans="8:9" x14ac:dyDescent="0.15">
      <c r="H163" s="58"/>
      <c r="I163" s="58"/>
    </row>
    <row r="164" spans="8:9" x14ac:dyDescent="0.15">
      <c r="H164" s="58"/>
      <c r="I164" s="58"/>
    </row>
    <row r="165" spans="8:9" x14ac:dyDescent="0.15">
      <c r="H165" s="58"/>
      <c r="I165" s="58"/>
    </row>
    <row r="166" spans="8:9" x14ac:dyDescent="0.15">
      <c r="H166" s="58"/>
      <c r="I166" s="58"/>
    </row>
    <row r="167" spans="8:9" x14ac:dyDescent="0.15">
      <c r="H167" s="58"/>
      <c r="I167" s="58"/>
    </row>
    <row r="168" spans="8:9" x14ac:dyDescent="0.15">
      <c r="H168" s="58"/>
      <c r="I168" s="58"/>
    </row>
    <row r="169" spans="8:9" x14ac:dyDescent="0.15">
      <c r="H169" s="58"/>
      <c r="I169" s="58"/>
    </row>
    <row r="170" spans="8:9" x14ac:dyDescent="0.15">
      <c r="H170" s="58"/>
      <c r="I170" s="58"/>
    </row>
    <row r="171" spans="8:9" x14ac:dyDescent="0.15">
      <c r="H171" s="58"/>
      <c r="I171" s="58"/>
    </row>
    <row r="172" spans="8:9" x14ac:dyDescent="0.15">
      <c r="H172" s="58"/>
      <c r="I172" s="58"/>
    </row>
    <row r="173" spans="8:9" x14ac:dyDescent="0.15">
      <c r="H173" s="58"/>
      <c r="I173" s="58"/>
    </row>
    <row r="174" spans="8:9" x14ac:dyDescent="0.15">
      <c r="H174" s="58"/>
      <c r="I174" s="58"/>
    </row>
    <row r="175" spans="8:9" x14ac:dyDescent="0.15">
      <c r="H175" s="58"/>
      <c r="I175" s="58"/>
    </row>
    <row r="176" spans="8:9" x14ac:dyDescent="0.15">
      <c r="H176" s="58"/>
      <c r="I176" s="58"/>
    </row>
    <row r="177" spans="8:9" x14ac:dyDescent="0.15">
      <c r="H177" s="58"/>
      <c r="I177" s="58"/>
    </row>
    <row r="178" spans="8:9" x14ac:dyDescent="0.15">
      <c r="H178" s="58"/>
      <c r="I178" s="58"/>
    </row>
    <row r="179" spans="8:9" x14ac:dyDescent="0.15">
      <c r="H179" s="58"/>
      <c r="I179" s="58"/>
    </row>
    <row r="180" spans="8:9" x14ac:dyDescent="0.15">
      <c r="H180" s="58"/>
      <c r="I180" s="58"/>
    </row>
    <row r="181" spans="8:9" x14ac:dyDescent="0.15">
      <c r="H181" s="58"/>
      <c r="I181" s="58"/>
    </row>
    <row r="182" spans="8:9" x14ac:dyDescent="0.15">
      <c r="H182" s="58"/>
      <c r="I182" s="58"/>
    </row>
    <row r="183" spans="8:9" x14ac:dyDescent="0.15">
      <c r="H183" s="58"/>
      <c r="I183" s="58"/>
    </row>
    <row r="184" spans="8:9" x14ac:dyDescent="0.15">
      <c r="H184" s="58"/>
      <c r="I184" s="58"/>
    </row>
    <row r="185" spans="8:9" x14ac:dyDescent="0.15">
      <c r="H185" s="58"/>
      <c r="I185" s="58"/>
    </row>
    <row r="186" spans="8:9" x14ac:dyDescent="0.15">
      <c r="H186" s="58"/>
      <c r="I186" s="58"/>
    </row>
    <row r="187" spans="8:9" x14ac:dyDescent="0.15">
      <c r="H187" s="58"/>
      <c r="I187" s="58"/>
    </row>
    <row r="188" spans="8:9" x14ac:dyDescent="0.15">
      <c r="H188" s="58"/>
      <c r="I188" s="58"/>
    </row>
    <row r="189" spans="8:9" x14ac:dyDescent="0.15">
      <c r="H189" s="58"/>
      <c r="I189" s="58"/>
    </row>
    <row r="190" spans="8:9" x14ac:dyDescent="0.15">
      <c r="H190" s="58"/>
      <c r="I190" s="58"/>
    </row>
    <row r="191" spans="8:9" x14ac:dyDescent="0.15">
      <c r="H191" s="58"/>
      <c r="I191" s="58"/>
    </row>
    <row r="192" spans="8:9" x14ac:dyDescent="0.15">
      <c r="H192" s="58"/>
      <c r="I192" s="58"/>
    </row>
    <row r="193" spans="8:9" x14ac:dyDescent="0.15">
      <c r="H193" s="58"/>
      <c r="I193" s="58"/>
    </row>
    <row r="194" spans="8:9" x14ac:dyDescent="0.15">
      <c r="H194" s="58"/>
      <c r="I194" s="58"/>
    </row>
    <row r="195" spans="8:9" x14ac:dyDescent="0.15">
      <c r="H195" s="58"/>
      <c r="I195" s="58"/>
    </row>
    <row r="196" spans="8:9" x14ac:dyDescent="0.15">
      <c r="H196" s="58"/>
      <c r="I196" s="58"/>
    </row>
    <row r="197" spans="8:9" x14ac:dyDescent="0.15">
      <c r="H197" s="58"/>
      <c r="I197" s="58"/>
    </row>
    <row r="198" spans="8:9" x14ac:dyDescent="0.15">
      <c r="H198" s="58"/>
      <c r="I198" s="58"/>
    </row>
    <row r="199" spans="8:9" x14ac:dyDescent="0.15">
      <c r="H199" s="58"/>
      <c r="I199" s="58"/>
    </row>
    <row r="200" spans="8:9" x14ac:dyDescent="0.15">
      <c r="H200" s="58"/>
      <c r="I200" s="58"/>
    </row>
    <row r="201" spans="8:9" x14ac:dyDescent="0.15">
      <c r="H201" s="58"/>
      <c r="I201" s="58"/>
    </row>
    <row r="202" spans="8:9" x14ac:dyDescent="0.15">
      <c r="H202" s="58"/>
      <c r="I202" s="58"/>
    </row>
    <row r="203" spans="8:9" x14ac:dyDescent="0.15">
      <c r="H203" s="58"/>
      <c r="I203" s="58"/>
    </row>
    <row r="204" spans="8:9" x14ac:dyDescent="0.15">
      <c r="H204" s="58"/>
      <c r="I204" s="58"/>
    </row>
    <row r="205" spans="8:9" x14ac:dyDescent="0.15">
      <c r="H205" s="58"/>
      <c r="I205" s="58"/>
    </row>
    <row r="206" spans="8:9" x14ac:dyDescent="0.15">
      <c r="H206" s="58"/>
      <c r="I206" s="58"/>
    </row>
    <row r="207" spans="8:9" x14ac:dyDescent="0.15">
      <c r="H207" s="58"/>
      <c r="I207" s="58"/>
    </row>
    <row r="208" spans="8:9" x14ac:dyDescent="0.15">
      <c r="H208" s="58"/>
      <c r="I208" s="58"/>
    </row>
    <row r="209" spans="8:9" x14ac:dyDescent="0.15">
      <c r="H209" s="58"/>
      <c r="I209" s="58"/>
    </row>
    <row r="210" spans="8:9" x14ac:dyDescent="0.15">
      <c r="H210" s="58"/>
      <c r="I210" s="58"/>
    </row>
    <row r="211" spans="8:9" x14ac:dyDescent="0.15">
      <c r="H211" s="58"/>
      <c r="I211" s="58"/>
    </row>
    <row r="212" spans="8:9" x14ac:dyDescent="0.15">
      <c r="H212" s="58"/>
      <c r="I212" s="58"/>
    </row>
    <row r="213" spans="8:9" x14ac:dyDescent="0.15">
      <c r="H213" s="58"/>
      <c r="I213" s="58"/>
    </row>
    <row r="214" spans="8:9" x14ac:dyDescent="0.15">
      <c r="H214" s="58"/>
      <c r="I214" s="58"/>
    </row>
    <row r="215" spans="8:9" x14ac:dyDescent="0.15">
      <c r="H215" s="58"/>
      <c r="I215" s="58"/>
    </row>
    <row r="216" spans="8:9" x14ac:dyDescent="0.15">
      <c r="H216" s="58"/>
      <c r="I216" s="58"/>
    </row>
    <row r="217" spans="8:9" x14ac:dyDescent="0.15">
      <c r="H217" s="58"/>
      <c r="I217" s="58"/>
    </row>
    <row r="218" spans="8:9" x14ac:dyDescent="0.15">
      <c r="H218" s="58"/>
      <c r="I218" s="58"/>
    </row>
    <row r="219" spans="8:9" x14ac:dyDescent="0.15">
      <c r="H219" s="58"/>
      <c r="I219" s="58"/>
    </row>
    <row r="220" spans="8:9" x14ac:dyDescent="0.15">
      <c r="H220" s="58"/>
      <c r="I220" s="58"/>
    </row>
    <row r="221" spans="8:9" x14ac:dyDescent="0.15">
      <c r="H221" s="58"/>
      <c r="I221" s="58"/>
    </row>
    <row r="222" spans="8:9" x14ac:dyDescent="0.15">
      <c r="H222" s="58"/>
      <c r="I222" s="58"/>
    </row>
    <row r="223" spans="8:9" x14ac:dyDescent="0.15">
      <c r="H223" s="58"/>
      <c r="I223" s="58"/>
    </row>
    <row r="224" spans="8:9" x14ac:dyDescent="0.15">
      <c r="H224" s="58"/>
      <c r="I224" s="58"/>
    </row>
    <row r="225" spans="8:9" x14ac:dyDescent="0.15">
      <c r="H225" s="58"/>
      <c r="I225" s="58"/>
    </row>
    <row r="226" spans="8:9" x14ac:dyDescent="0.15">
      <c r="H226" s="58"/>
      <c r="I226" s="58"/>
    </row>
    <row r="227" spans="8:9" x14ac:dyDescent="0.15">
      <c r="H227" s="58"/>
      <c r="I227" s="58"/>
    </row>
    <row r="228" spans="8:9" x14ac:dyDescent="0.15">
      <c r="H228" s="58"/>
      <c r="I228" s="58"/>
    </row>
    <row r="229" spans="8:9" x14ac:dyDescent="0.15">
      <c r="H229" s="58"/>
      <c r="I229" s="58"/>
    </row>
    <row r="230" spans="8:9" x14ac:dyDescent="0.15">
      <c r="H230" s="58"/>
      <c r="I230" s="58"/>
    </row>
    <row r="231" spans="8:9" x14ac:dyDescent="0.15">
      <c r="H231" s="58"/>
      <c r="I231" s="58"/>
    </row>
    <row r="232" spans="8:9" x14ac:dyDescent="0.15">
      <c r="H232" s="58"/>
      <c r="I232" s="58"/>
    </row>
    <row r="233" spans="8:9" x14ac:dyDescent="0.15">
      <c r="H233" s="58"/>
      <c r="I233" s="58"/>
    </row>
    <row r="234" spans="8:9" x14ac:dyDescent="0.15">
      <c r="H234" s="58"/>
      <c r="I234" s="58"/>
    </row>
    <row r="235" spans="8:9" x14ac:dyDescent="0.15">
      <c r="H235" s="58"/>
      <c r="I235" s="58"/>
    </row>
    <row r="236" spans="8:9" x14ac:dyDescent="0.15">
      <c r="H236" s="58"/>
      <c r="I236" s="58"/>
    </row>
    <row r="237" spans="8:9" x14ac:dyDescent="0.15">
      <c r="H237" s="58"/>
      <c r="I237" s="58"/>
    </row>
    <row r="238" spans="8:9" x14ac:dyDescent="0.15">
      <c r="H238" s="58"/>
      <c r="I238" s="58"/>
    </row>
    <row r="239" spans="8:9" x14ac:dyDescent="0.15">
      <c r="H239" s="58"/>
      <c r="I239" s="58"/>
    </row>
    <row r="240" spans="8:9" x14ac:dyDescent="0.15">
      <c r="H240" s="58"/>
      <c r="I240" s="58"/>
    </row>
    <row r="241" spans="8:9" x14ac:dyDescent="0.15">
      <c r="H241" s="58"/>
      <c r="I241" s="58"/>
    </row>
    <row r="242" spans="8:9" x14ac:dyDescent="0.15">
      <c r="H242" s="58"/>
      <c r="I242" s="58"/>
    </row>
    <row r="243" spans="8:9" x14ac:dyDescent="0.15">
      <c r="H243" s="58"/>
      <c r="I243" s="58"/>
    </row>
    <row r="244" spans="8:9" x14ac:dyDescent="0.15">
      <c r="H244" s="58"/>
      <c r="I244" s="58"/>
    </row>
    <row r="245" spans="8:9" x14ac:dyDescent="0.15">
      <c r="H245" s="58"/>
      <c r="I245" s="58"/>
    </row>
    <row r="246" spans="8:9" x14ac:dyDescent="0.15">
      <c r="H246" s="58"/>
      <c r="I246" s="58"/>
    </row>
    <row r="247" spans="8:9" x14ac:dyDescent="0.15">
      <c r="H247" s="58"/>
      <c r="I247" s="58"/>
    </row>
    <row r="248" spans="8:9" x14ac:dyDescent="0.15">
      <c r="H248" s="58"/>
      <c r="I248" s="58"/>
    </row>
    <row r="249" spans="8:9" x14ac:dyDescent="0.15">
      <c r="H249" s="58"/>
      <c r="I249" s="58"/>
    </row>
    <row r="250" spans="8:9" x14ac:dyDescent="0.15">
      <c r="H250" s="58"/>
      <c r="I250" s="58"/>
    </row>
    <row r="251" spans="8:9" x14ac:dyDescent="0.15">
      <c r="H251" s="58"/>
      <c r="I251" s="58"/>
    </row>
    <row r="252" spans="8:9" x14ac:dyDescent="0.15">
      <c r="H252" s="58"/>
      <c r="I252" s="58"/>
    </row>
    <row r="253" spans="8:9" x14ac:dyDescent="0.15">
      <c r="H253" s="58"/>
      <c r="I253" s="58"/>
    </row>
    <row r="254" spans="8:9" x14ac:dyDescent="0.15">
      <c r="H254" s="58"/>
      <c r="I254" s="58"/>
    </row>
    <row r="255" spans="8:9" x14ac:dyDescent="0.15">
      <c r="H255" s="58"/>
      <c r="I255" s="58"/>
    </row>
    <row r="256" spans="8:9" x14ac:dyDescent="0.15">
      <c r="H256" s="58"/>
      <c r="I256" s="58"/>
    </row>
    <row r="257" spans="8:9" x14ac:dyDescent="0.15">
      <c r="H257" s="58"/>
      <c r="I257" s="58"/>
    </row>
    <row r="258" spans="8:9" x14ac:dyDescent="0.15">
      <c r="H258" s="58"/>
      <c r="I258" s="58"/>
    </row>
    <row r="259" spans="8:9" x14ac:dyDescent="0.15">
      <c r="H259" s="58"/>
      <c r="I259" s="58"/>
    </row>
    <row r="260" spans="8:9" x14ac:dyDescent="0.15">
      <c r="H260" s="58"/>
      <c r="I260" s="58"/>
    </row>
    <row r="261" spans="8:9" x14ac:dyDescent="0.15">
      <c r="H261" s="58"/>
      <c r="I261" s="58"/>
    </row>
    <row r="262" spans="8:9" x14ac:dyDescent="0.15">
      <c r="H262" s="58"/>
      <c r="I262" s="58"/>
    </row>
    <row r="263" spans="8:9" x14ac:dyDescent="0.15">
      <c r="H263" s="58"/>
      <c r="I263" s="58"/>
    </row>
    <row r="264" spans="8:9" x14ac:dyDescent="0.15">
      <c r="H264" s="58"/>
      <c r="I264" s="58"/>
    </row>
    <row r="265" spans="8:9" x14ac:dyDescent="0.15">
      <c r="H265" s="58"/>
      <c r="I265" s="58"/>
    </row>
    <row r="266" spans="8:9" x14ac:dyDescent="0.15">
      <c r="H266" s="58"/>
      <c r="I266" s="58"/>
    </row>
    <row r="267" spans="8:9" x14ac:dyDescent="0.15">
      <c r="H267" s="58"/>
      <c r="I267" s="58"/>
    </row>
    <row r="268" spans="8:9" x14ac:dyDescent="0.15">
      <c r="H268" s="58"/>
      <c r="I268" s="58"/>
    </row>
    <row r="269" spans="8:9" x14ac:dyDescent="0.15">
      <c r="H269" s="58"/>
      <c r="I269" s="58"/>
    </row>
    <row r="270" spans="8:9" x14ac:dyDescent="0.15">
      <c r="H270" s="58"/>
      <c r="I270" s="58"/>
    </row>
    <row r="271" spans="8:9" x14ac:dyDescent="0.15">
      <c r="H271" s="58"/>
      <c r="I271" s="58"/>
    </row>
    <row r="272" spans="8:9" x14ac:dyDescent="0.15">
      <c r="H272" s="58"/>
      <c r="I272" s="58"/>
    </row>
    <row r="273" spans="8:9" x14ac:dyDescent="0.15">
      <c r="H273" s="58"/>
      <c r="I273" s="58"/>
    </row>
    <row r="274" spans="8:9" x14ac:dyDescent="0.15">
      <c r="H274" s="58"/>
      <c r="I274" s="58"/>
    </row>
    <row r="275" spans="8:9" x14ac:dyDescent="0.15">
      <c r="H275" s="58"/>
      <c r="I275" s="58"/>
    </row>
    <row r="276" spans="8:9" x14ac:dyDescent="0.15">
      <c r="H276" s="58"/>
      <c r="I276" s="58"/>
    </row>
    <row r="277" spans="8:9" x14ac:dyDescent="0.15">
      <c r="H277" s="58"/>
      <c r="I277" s="58"/>
    </row>
    <row r="278" spans="8:9" x14ac:dyDescent="0.15">
      <c r="H278" s="58"/>
      <c r="I278" s="58"/>
    </row>
    <row r="279" spans="8:9" x14ac:dyDescent="0.15">
      <c r="H279" s="58"/>
      <c r="I279" s="58"/>
    </row>
    <row r="280" spans="8:9" x14ac:dyDescent="0.15">
      <c r="H280" s="58"/>
      <c r="I280" s="58"/>
    </row>
    <row r="281" spans="8:9" x14ac:dyDescent="0.15">
      <c r="H281" s="58"/>
      <c r="I281" s="58"/>
    </row>
    <row r="282" spans="8:9" x14ac:dyDescent="0.15">
      <c r="H282" s="58"/>
      <c r="I282" s="58"/>
    </row>
    <row r="283" spans="8:9" x14ac:dyDescent="0.15">
      <c r="H283" s="58"/>
      <c r="I283" s="58"/>
    </row>
    <row r="284" spans="8:9" x14ac:dyDescent="0.15">
      <c r="H284" s="58"/>
      <c r="I284" s="58"/>
    </row>
    <row r="285" spans="8:9" x14ac:dyDescent="0.15">
      <c r="H285" s="58"/>
      <c r="I285" s="58"/>
    </row>
    <row r="286" spans="8:9" x14ac:dyDescent="0.15">
      <c r="H286" s="58"/>
      <c r="I286" s="58"/>
    </row>
    <row r="287" spans="8:9" x14ac:dyDescent="0.15">
      <c r="H287" s="58"/>
      <c r="I287" s="58"/>
    </row>
    <row r="288" spans="8:9" x14ac:dyDescent="0.15">
      <c r="H288" s="58"/>
      <c r="I288" s="58"/>
    </row>
    <row r="289" spans="8:9" x14ac:dyDescent="0.15">
      <c r="H289" s="58"/>
      <c r="I289" s="58"/>
    </row>
    <row r="290" spans="8:9" x14ac:dyDescent="0.15">
      <c r="H290" s="58"/>
      <c r="I290" s="58"/>
    </row>
    <row r="291" spans="8:9" x14ac:dyDescent="0.15">
      <c r="H291" s="58"/>
      <c r="I291" s="58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別紙１（一般土木・空港）</vt:lpstr>
      <vt:lpstr>リスト</vt:lpstr>
      <vt:lpstr>'別紙１（一般土木・空港）'!Print_Area</vt:lpstr>
      <vt:lpstr>'別紙１（一般土木・空港）'!Print_Titles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2025-02-20T00:23:09Z</cp:lastPrinted>
  <dcterms:created xsi:type="dcterms:W3CDTF">2018-12-07T04:03:56Z</dcterms:created>
  <dcterms:modified xsi:type="dcterms:W3CDTF">2025-02-20T00:26:58Z</dcterms:modified>
</cp:coreProperties>
</file>